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"/>
    </mc:Choice>
  </mc:AlternateContent>
  <xr:revisionPtr revIDLastSave="450" documentId="11_92488BC504E3F6C36C3E1A39993E8C1851038387" xr6:coauthVersionLast="47" xr6:coauthVersionMax="47" xr10:uidLastSave="{28AB0C1C-AD0C-45DD-9A13-0B2565ABDD3C}"/>
  <bookViews>
    <workbookView xWindow="-23148" yWindow="-108" windowWidth="23256" windowHeight="12456" activeTab="4" xr2:uid="{00000000-000D-0000-FFFF-FFFF00000000}"/>
  </bookViews>
  <sheets>
    <sheet name="Week 1" sheetId="1" r:id="rId1"/>
    <sheet name="Week 2" sheetId="4" r:id="rId2"/>
    <sheet name="Week 3" sheetId="5" r:id="rId3"/>
    <sheet name="Week 4" sheetId="7" r:id="rId4"/>
    <sheet name="Week 5" sheetId="8" r:id="rId5"/>
    <sheet name="Buffer Summary" sheetId="9" r:id="rId6"/>
    <sheet name="Graph" sheetId="10" r:id="rId7"/>
  </sheets>
  <externalReferences>
    <externalReference r:id="rId8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9" l="1"/>
  <c r="I4" i="9" s="1"/>
  <c r="H4" i="9" s="1"/>
  <c r="G4" i="9" s="1"/>
  <c r="K4" i="9"/>
  <c r="J5" i="9"/>
  <c r="I5" i="9" s="1"/>
  <c r="H5" i="9" s="1"/>
  <c r="G5" i="9" s="1"/>
  <c r="K5" i="9"/>
  <c r="J6" i="9"/>
  <c r="I6" i="9" s="1"/>
  <c r="H6" i="9" s="1"/>
  <c r="G6" i="9" s="1"/>
  <c r="K6" i="9"/>
  <c r="J7" i="9"/>
  <c r="I7" i="9" s="1"/>
  <c r="H7" i="9" s="1"/>
  <c r="G7" i="9" s="1"/>
  <c r="K7" i="9"/>
  <c r="J8" i="9"/>
  <c r="I8" i="9" s="1"/>
  <c r="H8" i="9" s="1"/>
  <c r="G8" i="9" s="1"/>
  <c r="K8" i="9"/>
  <c r="J9" i="9"/>
  <c r="I9" i="9" s="1"/>
  <c r="H9" i="9" s="1"/>
  <c r="G9" i="9" s="1"/>
  <c r="K9" i="9"/>
  <c r="J10" i="9"/>
  <c r="I10" i="9" s="1"/>
  <c r="H10" i="9" s="1"/>
  <c r="G10" i="9" s="1"/>
  <c r="K10" i="9"/>
  <c r="J11" i="9"/>
  <c r="I11" i="9" s="1"/>
  <c r="H11" i="9" s="1"/>
  <c r="G11" i="9" s="1"/>
  <c r="K11" i="9"/>
  <c r="J12" i="9"/>
  <c r="I12" i="9" s="1"/>
  <c r="H12" i="9" s="1"/>
  <c r="G12" i="9" s="1"/>
  <c r="K12" i="9"/>
  <c r="J13" i="9"/>
  <c r="I13" i="9" s="1"/>
  <c r="H13" i="9" s="1"/>
  <c r="G13" i="9" s="1"/>
  <c r="K13" i="9"/>
  <c r="J14" i="9"/>
  <c r="I14" i="9" s="1"/>
  <c r="H14" i="9" s="1"/>
  <c r="G14" i="9" s="1"/>
  <c r="K14" i="9"/>
  <c r="J15" i="9"/>
  <c r="I15" i="9" s="1"/>
  <c r="H15" i="9" s="1"/>
  <c r="G15" i="9" s="1"/>
  <c r="K15" i="9"/>
  <c r="J16" i="9"/>
  <c r="I16" i="9" s="1"/>
  <c r="H16" i="9" s="1"/>
  <c r="G16" i="9" s="1"/>
  <c r="K16" i="9"/>
  <c r="J17" i="9"/>
  <c r="I17" i="9" s="1"/>
  <c r="H17" i="9" s="1"/>
  <c r="G17" i="9" s="1"/>
  <c r="K17" i="9"/>
  <c r="J18" i="9"/>
  <c r="I18" i="9" s="1"/>
  <c r="H18" i="9" s="1"/>
  <c r="G18" i="9" s="1"/>
  <c r="K18" i="9"/>
  <c r="J19" i="9"/>
  <c r="I19" i="9" s="1"/>
  <c r="H19" i="9" s="1"/>
  <c r="G19" i="9" s="1"/>
  <c r="K19" i="9"/>
  <c r="J20" i="9"/>
  <c r="I20" i="9" s="1"/>
  <c r="H20" i="9" s="1"/>
  <c r="G20" i="9" s="1"/>
  <c r="K20" i="9"/>
  <c r="J21" i="9"/>
  <c r="I21" i="9" s="1"/>
  <c r="H21" i="9" s="1"/>
  <c r="G21" i="9" s="1"/>
  <c r="K21" i="9"/>
  <c r="J22" i="9"/>
  <c r="I22" i="9" s="1"/>
  <c r="H22" i="9" s="1"/>
  <c r="G22" i="9" s="1"/>
  <c r="K22" i="9"/>
  <c r="J23" i="9"/>
  <c r="I23" i="9" s="1"/>
  <c r="H23" i="9" s="1"/>
  <c r="G23" i="9" s="1"/>
  <c r="K23" i="9"/>
  <c r="J24" i="9"/>
  <c r="I24" i="9" s="1"/>
  <c r="H24" i="9" s="1"/>
  <c r="G24" i="9" s="1"/>
  <c r="K24" i="9"/>
  <c r="J25" i="9"/>
  <c r="I25" i="9" s="1"/>
  <c r="H25" i="9" s="1"/>
  <c r="G25" i="9" s="1"/>
  <c r="K25" i="9"/>
  <c r="J26" i="9"/>
  <c r="I26" i="9" s="1"/>
  <c r="H26" i="9" s="1"/>
  <c r="G26" i="9" s="1"/>
  <c r="K26" i="9"/>
  <c r="J27" i="9"/>
  <c r="I27" i="9" s="1"/>
  <c r="H27" i="9" s="1"/>
  <c r="G27" i="9" s="1"/>
  <c r="K27" i="9"/>
  <c r="J28" i="9"/>
  <c r="I28" i="9" s="1"/>
  <c r="H28" i="9" s="1"/>
  <c r="G28" i="9" s="1"/>
  <c r="K28" i="9"/>
  <c r="G3" i="9"/>
  <c r="H3" i="9"/>
  <c r="I3" i="9"/>
  <c r="J3" i="9"/>
  <c r="K3" i="9"/>
  <c r="C5" i="1"/>
  <c r="C6" i="8"/>
  <c r="C7" i="8"/>
  <c r="N7" i="8" s="1"/>
  <c r="C8" i="8"/>
  <c r="C9" i="8"/>
  <c r="N9" i="8" s="1"/>
  <c r="C10" i="8"/>
  <c r="C11" i="8"/>
  <c r="J11" i="8" s="1"/>
  <c r="C12" i="8"/>
  <c r="N12" i="8" s="1"/>
  <c r="C13" i="8"/>
  <c r="I13" i="8" s="1"/>
  <c r="C14" i="8"/>
  <c r="J14" i="8" s="1"/>
  <c r="C15" i="8"/>
  <c r="N15" i="8" s="1"/>
  <c r="C16" i="8"/>
  <c r="N16" i="8" s="1"/>
  <c r="C17" i="8"/>
  <c r="N17" i="8" s="1"/>
  <c r="C18" i="8"/>
  <c r="C19" i="8"/>
  <c r="J19" i="8" s="1"/>
  <c r="C20" i="8"/>
  <c r="C21" i="8"/>
  <c r="I21" i="8" s="1"/>
  <c r="C22" i="8"/>
  <c r="J22" i="8" s="1"/>
  <c r="C23" i="8"/>
  <c r="C24" i="8"/>
  <c r="J24" i="8" s="1"/>
  <c r="C25" i="8"/>
  <c r="I25" i="8" s="1"/>
  <c r="C26" i="8"/>
  <c r="C27" i="8"/>
  <c r="J27" i="8" s="1"/>
  <c r="C28" i="8"/>
  <c r="N28" i="8" s="1"/>
  <c r="C29" i="8"/>
  <c r="N29" i="8" s="1"/>
  <c r="C30" i="8"/>
  <c r="I30" i="8" s="1"/>
  <c r="C5" i="8"/>
  <c r="N5" i="8" s="1"/>
  <c r="C6" i="7"/>
  <c r="C7" i="7"/>
  <c r="J7" i="7" s="1"/>
  <c r="C8" i="7"/>
  <c r="C9" i="7"/>
  <c r="J9" i="7" s="1"/>
  <c r="C10" i="7"/>
  <c r="J10" i="7" s="1"/>
  <c r="C11" i="7"/>
  <c r="C12" i="7"/>
  <c r="N12" i="7" s="1"/>
  <c r="C13" i="7"/>
  <c r="I13" i="7" s="1"/>
  <c r="C14" i="7"/>
  <c r="N14" i="7" s="1"/>
  <c r="C15" i="7"/>
  <c r="I15" i="7" s="1"/>
  <c r="C16" i="7"/>
  <c r="C17" i="7"/>
  <c r="J17" i="7" s="1"/>
  <c r="C18" i="7"/>
  <c r="I18" i="7" s="1"/>
  <c r="C19" i="7"/>
  <c r="C20" i="7"/>
  <c r="N20" i="7" s="1"/>
  <c r="C21" i="7"/>
  <c r="N21" i="7" s="1"/>
  <c r="C22" i="7"/>
  <c r="I22" i="7" s="1"/>
  <c r="C23" i="7"/>
  <c r="I23" i="7" s="1"/>
  <c r="C24" i="7"/>
  <c r="C25" i="7"/>
  <c r="J25" i="7" s="1"/>
  <c r="C26" i="7"/>
  <c r="I26" i="7" s="1"/>
  <c r="C27" i="7"/>
  <c r="C28" i="7"/>
  <c r="N28" i="7" s="1"/>
  <c r="C29" i="7"/>
  <c r="N29" i="7" s="1"/>
  <c r="C30" i="7"/>
  <c r="J30" i="7" s="1"/>
  <c r="C5" i="7"/>
  <c r="I5" i="7" s="1"/>
  <c r="G30" i="8"/>
  <c r="F30" i="8"/>
  <c r="E30" i="8"/>
  <c r="G29" i="8"/>
  <c r="F29" i="8"/>
  <c r="E29" i="8"/>
  <c r="F28" i="8"/>
  <c r="E28" i="8"/>
  <c r="F27" i="8"/>
  <c r="E27" i="8"/>
  <c r="F26" i="8"/>
  <c r="E26" i="8"/>
  <c r="J26" i="8" s="1"/>
  <c r="N26" i="8"/>
  <c r="F25" i="8"/>
  <c r="E25" i="8"/>
  <c r="N24" i="8"/>
  <c r="F24" i="8"/>
  <c r="E24" i="8"/>
  <c r="F23" i="8"/>
  <c r="E23" i="8"/>
  <c r="N23" i="8"/>
  <c r="F22" i="8"/>
  <c r="E22" i="8"/>
  <c r="F21" i="8"/>
  <c r="E21" i="8"/>
  <c r="F20" i="8"/>
  <c r="E20" i="8"/>
  <c r="N20" i="8"/>
  <c r="F19" i="8"/>
  <c r="E19" i="8"/>
  <c r="F18" i="8"/>
  <c r="E18" i="8"/>
  <c r="J18" i="8" s="1"/>
  <c r="N18" i="8"/>
  <c r="F17" i="8"/>
  <c r="E17" i="8"/>
  <c r="J16" i="8"/>
  <c r="F16" i="8"/>
  <c r="E16" i="8"/>
  <c r="F15" i="8"/>
  <c r="E15" i="8"/>
  <c r="N14" i="8"/>
  <c r="I14" i="8"/>
  <c r="F14" i="8"/>
  <c r="E14" i="8"/>
  <c r="F13" i="8"/>
  <c r="E13" i="8"/>
  <c r="N13" i="8"/>
  <c r="F12" i="8"/>
  <c r="E12" i="8"/>
  <c r="F11" i="8"/>
  <c r="E11" i="8"/>
  <c r="F10" i="8"/>
  <c r="E10" i="8"/>
  <c r="J10" i="8" s="1"/>
  <c r="N10" i="8"/>
  <c r="F9" i="8"/>
  <c r="E9" i="8"/>
  <c r="N8" i="8"/>
  <c r="J8" i="8"/>
  <c r="I8" i="8"/>
  <c r="L8" i="8" s="1"/>
  <c r="P8" i="8" s="1"/>
  <c r="F8" i="8"/>
  <c r="E8" i="8"/>
  <c r="F7" i="8"/>
  <c r="E7" i="8"/>
  <c r="N6" i="8"/>
  <c r="I6" i="8"/>
  <c r="F6" i="8"/>
  <c r="E6" i="8"/>
  <c r="J6" i="8"/>
  <c r="F5" i="8"/>
  <c r="E5" i="8"/>
  <c r="G30" i="7"/>
  <c r="F30" i="7"/>
  <c r="E30" i="7"/>
  <c r="G29" i="7"/>
  <c r="F29" i="7"/>
  <c r="E29" i="7"/>
  <c r="F28" i="7"/>
  <c r="E28" i="7"/>
  <c r="N27" i="7"/>
  <c r="F27" i="7"/>
  <c r="E27" i="7"/>
  <c r="I27" i="7"/>
  <c r="F26" i="7"/>
  <c r="E26" i="7"/>
  <c r="F25" i="7"/>
  <c r="E25" i="7"/>
  <c r="J24" i="7"/>
  <c r="F24" i="7"/>
  <c r="E24" i="7"/>
  <c r="N24" i="7"/>
  <c r="F23" i="7"/>
  <c r="E23" i="7"/>
  <c r="N22" i="7"/>
  <c r="F22" i="7"/>
  <c r="E22" i="7"/>
  <c r="J22" i="7" s="1"/>
  <c r="F21" i="7"/>
  <c r="E21" i="7"/>
  <c r="F20" i="7"/>
  <c r="E20" i="7"/>
  <c r="N19" i="7"/>
  <c r="F19" i="7"/>
  <c r="E19" i="7"/>
  <c r="I19" i="7"/>
  <c r="F18" i="7"/>
  <c r="E18" i="7"/>
  <c r="F17" i="7"/>
  <c r="E17" i="7"/>
  <c r="N16" i="7"/>
  <c r="J16" i="7"/>
  <c r="F16" i="7"/>
  <c r="E16" i="7"/>
  <c r="I16" i="7"/>
  <c r="F15" i="7"/>
  <c r="E15" i="7"/>
  <c r="F14" i="7"/>
  <c r="E14" i="7"/>
  <c r="J14" i="7"/>
  <c r="F13" i="7"/>
  <c r="E13" i="7"/>
  <c r="F12" i="7"/>
  <c r="E12" i="7"/>
  <c r="N11" i="7"/>
  <c r="F11" i="7"/>
  <c r="E11" i="7"/>
  <c r="I11" i="7"/>
  <c r="F10" i="7"/>
  <c r="E10" i="7"/>
  <c r="F9" i="7"/>
  <c r="E9" i="7"/>
  <c r="N8" i="7"/>
  <c r="J8" i="7"/>
  <c r="F8" i="7"/>
  <c r="E8" i="7"/>
  <c r="I8" i="7"/>
  <c r="F7" i="7"/>
  <c r="E7" i="7"/>
  <c r="N6" i="7"/>
  <c r="I6" i="7"/>
  <c r="F6" i="7"/>
  <c r="E6" i="7"/>
  <c r="J6" i="7"/>
  <c r="F5" i="7"/>
  <c r="E5" i="7"/>
  <c r="C6" i="5"/>
  <c r="I6" i="5" s="1"/>
  <c r="C7" i="5"/>
  <c r="N7" i="5" s="1"/>
  <c r="C8" i="5"/>
  <c r="N8" i="5" s="1"/>
  <c r="C9" i="5"/>
  <c r="C10" i="5"/>
  <c r="N10" i="5" s="1"/>
  <c r="C11" i="5"/>
  <c r="C12" i="5"/>
  <c r="N12" i="5" s="1"/>
  <c r="C13" i="5"/>
  <c r="N13" i="5" s="1"/>
  <c r="C14" i="5"/>
  <c r="N14" i="5" s="1"/>
  <c r="C15" i="5"/>
  <c r="I15" i="5" s="1"/>
  <c r="C16" i="5"/>
  <c r="J16" i="5" s="1"/>
  <c r="C17" i="5"/>
  <c r="C18" i="5"/>
  <c r="J18" i="5" s="1"/>
  <c r="C19" i="5"/>
  <c r="C20" i="5"/>
  <c r="N20" i="5" s="1"/>
  <c r="C21" i="5"/>
  <c r="N21" i="5" s="1"/>
  <c r="C22" i="5"/>
  <c r="N22" i="5" s="1"/>
  <c r="C23" i="5"/>
  <c r="N23" i="5" s="1"/>
  <c r="C24" i="5"/>
  <c r="J24" i="5" s="1"/>
  <c r="C25" i="5"/>
  <c r="C26" i="5"/>
  <c r="J26" i="5" s="1"/>
  <c r="C27" i="5"/>
  <c r="C28" i="5"/>
  <c r="N28" i="5" s="1"/>
  <c r="C29" i="5"/>
  <c r="J29" i="5" s="1"/>
  <c r="C30" i="5"/>
  <c r="J30" i="5" s="1"/>
  <c r="C5" i="5"/>
  <c r="I5" i="5" s="1"/>
  <c r="C6" i="4"/>
  <c r="J6" i="4" s="1"/>
  <c r="C7" i="4"/>
  <c r="C8" i="4"/>
  <c r="J8" i="4" s="1"/>
  <c r="C9" i="4"/>
  <c r="N9" i="4" s="1"/>
  <c r="C10" i="4"/>
  <c r="N10" i="4" s="1"/>
  <c r="C11" i="4"/>
  <c r="I11" i="4" s="1"/>
  <c r="C12" i="4"/>
  <c r="C13" i="4"/>
  <c r="N13" i="4" s="1"/>
  <c r="C14" i="4"/>
  <c r="C15" i="4"/>
  <c r="C16" i="4"/>
  <c r="J16" i="4" s="1"/>
  <c r="C17" i="4"/>
  <c r="N17" i="4" s="1"/>
  <c r="C18" i="4"/>
  <c r="N18" i="4" s="1"/>
  <c r="C19" i="4"/>
  <c r="I19" i="4" s="1"/>
  <c r="C20" i="4"/>
  <c r="N20" i="4" s="1"/>
  <c r="C21" i="4"/>
  <c r="J21" i="4" s="1"/>
  <c r="C22" i="4"/>
  <c r="N22" i="4" s="1"/>
  <c r="C23" i="4"/>
  <c r="C24" i="4"/>
  <c r="N24" i="4" s="1"/>
  <c r="C25" i="4"/>
  <c r="N25" i="4" s="1"/>
  <c r="C26" i="4"/>
  <c r="N26" i="4" s="1"/>
  <c r="C27" i="4"/>
  <c r="I27" i="4" s="1"/>
  <c r="C28" i="4"/>
  <c r="N28" i="4" s="1"/>
  <c r="C29" i="4"/>
  <c r="C30" i="4"/>
  <c r="N30" i="4" s="1"/>
  <c r="C5" i="4"/>
  <c r="G30" i="5"/>
  <c r="F30" i="5"/>
  <c r="E30" i="5"/>
  <c r="N29" i="5"/>
  <c r="G29" i="5"/>
  <c r="F29" i="5"/>
  <c r="E29" i="5"/>
  <c r="F28" i="5"/>
  <c r="E28" i="5"/>
  <c r="N27" i="5"/>
  <c r="I27" i="5"/>
  <c r="F27" i="5"/>
  <c r="E27" i="5"/>
  <c r="J27" i="5"/>
  <c r="F26" i="5"/>
  <c r="E26" i="5"/>
  <c r="J25" i="5"/>
  <c r="I25" i="5"/>
  <c r="F25" i="5"/>
  <c r="E25" i="5"/>
  <c r="N25" i="5"/>
  <c r="F24" i="5"/>
  <c r="E24" i="5"/>
  <c r="N24" i="5"/>
  <c r="F23" i="5"/>
  <c r="E23" i="5"/>
  <c r="F22" i="5"/>
  <c r="E22" i="5"/>
  <c r="J22" i="5" s="1"/>
  <c r="F21" i="5"/>
  <c r="E21" i="5"/>
  <c r="F20" i="5"/>
  <c r="E20" i="5"/>
  <c r="F19" i="5"/>
  <c r="E19" i="5"/>
  <c r="I19" i="5"/>
  <c r="F18" i="5"/>
  <c r="E18" i="5"/>
  <c r="J17" i="5"/>
  <c r="I17" i="5"/>
  <c r="F17" i="5"/>
  <c r="E17" i="5"/>
  <c r="N17" i="5"/>
  <c r="F16" i="5"/>
  <c r="E16" i="5"/>
  <c r="N16" i="5"/>
  <c r="F15" i="5"/>
  <c r="E15" i="5"/>
  <c r="J15" i="5" s="1"/>
  <c r="I14" i="5"/>
  <c r="F14" i="5"/>
  <c r="E14" i="5"/>
  <c r="F13" i="5"/>
  <c r="E13" i="5"/>
  <c r="F12" i="5"/>
  <c r="E12" i="5"/>
  <c r="F11" i="5"/>
  <c r="E11" i="5"/>
  <c r="I11" i="5"/>
  <c r="F10" i="5"/>
  <c r="E10" i="5"/>
  <c r="J9" i="5"/>
  <c r="I9" i="5"/>
  <c r="F9" i="5"/>
  <c r="E9" i="5"/>
  <c r="N9" i="5"/>
  <c r="J8" i="5"/>
  <c r="F8" i="5"/>
  <c r="E8" i="5"/>
  <c r="F7" i="5"/>
  <c r="E7" i="5"/>
  <c r="I7" i="5"/>
  <c r="F6" i="5"/>
  <c r="E6" i="5"/>
  <c r="J6" i="5" s="1"/>
  <c r="F5" i="5"/>
  <c r="E5" i="5"/>
  <c r="I30" i="4"/>
  <c r="G30" i="4"/>
  <c r="F30" i="4"/>
  <c r="E30" i="4"/>
  <c r="G29" i="4"/>
  <c r="F29" i="4"/>
  <c r="E29" i="4"/>
  <c r="N29" i="4"/>
  <c r="F28" i="4"/>
  <c r="E28" i="4"/>
  <c r="F27" i="4"/>
  <c r="E27" i="4"/>
  <c r="F26" i="4"/>
  <c r="E26" i="4"/>
  <c r="F25" i="4"/>
  <c r="E25" i="4"/>
  <c r="J24" i="4"/>
  <c r="F24" i="4"/>
  <c r="E24" i="4"/>
  <c r="F23" i="4"/>
  <c r="E23" i="4"/>
  <c r="F22" i="4"/>
  <c r="E22" i="4"/>
  <c r="J22" i="4" s="1"/>
  <c r="I21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N14" i="4"/>
  <c r="F14" i="4"/>
  <c r="E14" i="4"/>
  <c r="J14" i="4"/>
  <c r="F13" i="4"/>
  <c r="E13" i="4"/>
  <c r="F12" i="4"/>
  <c r="E12" i="4"/>
  <c r="N12" i="4"/>
  <c r="F11" i="4"/>
  <c r="E11" i="4"/>
  <c r="F10" i="4"/>
  <c r="E10" i="4"/>
  <c r="F9" i="4"/>
  <c r="E9" i="4"/>
  <c r="J9" i="4"/>
  <c r="F8" i="4"/>
  <c r="E8" i="4"/>
  <c r="F7" i="4"/>
  <c r="E7" i="4"/>
  <c r="F6" i="4"/>
  <c r="E6" i="4"/>
  <c r="N5" i="4"/>
  <c r="I5" i="4"/>
  <c r="F5" i="4"/>
  <c r="E5" i="4"/>
  <c r="J5" i="4" s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J10" i="1" l="1"/>
  <c r="P10" i="1" s="1"/>
  <c r="Q10" i="1" s="1"/>
  <c r="I10" i="1"/>
  <c r="N8" i="4"/>
  <c r="N16" i="4"/>
  <c r="I24" i="4"/>
  <c r="N6" i="5"/>
  <c r="N18" i="5"/>
  <c r="I21" i="5"/>
  <c r="N7" i="7"/>
  <c r="I9" i="8"/>
  <c r="I17" i="8"/>
  <c r="N26" i="5"/>
  <c r="J25" i="8"/>
  <c r="I8" i="4"/>
  <c r="I16" i="4"/>
  <c r="L16" i="4" s="1"/>
  <c r="I22" i="5"/>
  <c r="J9" i="8"/>
  <c r="J17" i="8"/>
  <c r="N25" i="8"/>
  <c r="J10" i="5"/>
  <c r="J23" i="7"/>
  <c r="N15" i="7"/>
  <c r="N30" i="5"/>
  <c r="J14" i="5"/>
  <c r="I7" i="7"/>
  <c r="L23" i="7"/>
  <c r="J18" i="7"/>
  <c r="L25" i="8"/>
  <c r="P25" i="8" s="1"/>
  <c r="I27" i="8"/>
  <c r="L14" i="8"/>
  <c r="N27" i="8"/>
  <c r="I22" i="8"/>
  <c r="L22" i="8" s="1"/>
  <c r="P22" i="8" s="1"/>
  <c r="N6" i="4"/>
  <c r="J11" i="4"/>
  <c r="J19" i="4"/>
  <c r="N21" i="4"/>
  <c r="J30" i="4"/>
  <c r="J7" i="5"/>
  <c r="I13" i="5"/>
  <c r="N15" i="5"/>
  <c r="L22" i="5"/>
  <c r="P22" i="5" s="1"/>
  <c r="L9" i="5"/>
  <c r="P9" i="5" s="1"/>
  <c r="I16" i="8"/>
  <c r="L16" i="8" s="1"/>
  <c r="P16" i="8" s="1"/>
  <c r="I22" i="4"/>
  <c r="L22" i="4" s="1"/>
  <c r="J27" i="4"/>
  <c r="I23" i="5"/>
  <c r="J23" i="5"/>
  <c r="L27" i="5"/>
  <c r="L8" i="7"/>
  <c r="I24" i="8"/>
  <c r="J30" i="8"/>
  <c r="L8" i="4"/>
  <c r="L6" i="5"/>
  <c r="L16" i="7"/>
  <c r="P16" i="7" s="1"/>
  <c r="N30" i="8"/>
  <c r="L25" i="5"/>
  <c r="L21" i="4"/>
  <c r="P21" i="4" s="1"/>
  <c r="L22" i="7"/>
  <c r="I11" i="8"/>
  <c r="L11" i="8" s="1"/>
  <c r="N19" i="8"/>
  <c r="N21" i="8"/>
  <c r="N22" i="8"/>
  <c r="L27" i="8"/>
  <c r="L6" i="8"/>
  <c r="P6" i="8" s="1"/>
  <c r="I19" i="8"/>
  <c r="L19" i="8" s="1"/>
  <c r="P19" i="8" s="1"/>
  <c r="L24" i="8"/>
  <c r="I5" i="8"/>
  <c r="N10" i="7"/>
  <c r="J13" i="7"/>
  <c r="I21" i="7"/>
  <c r="N30" i="7"/>
  <c r="N18" i="7"/>
  <c r="J21" i="7"/>
  <c r="N23" i="7"/>
  <c r="N26" i="7"/>
  <c r="I10" i="7"/>
  <c r="L10" i="7" s="1"/>
  <c r="N13" i="7"/>
  <c r="I29" i="7"/>
  <c r="L7" i="7"/>
  <c r="N5" i="7"/>
  <c r="D47" i="8"/>
  <c r="D37" i="8"/>
  <c r="D56" i="8"/>
  <c r="D39" i="8"/>
  <c r="J5" i="8"/>
  <c r="I10" i="8"/>
  <c r="L10" i="8" s="1"/>
  <c r="P10" i="8" s="1"/>
  <c r="N11" i="8"/>
  <c r="J13" i="8"/>
  <c r="I18" i="8"/>
  <c r="L18" i="8" s="1"/>
  <c r="P18" i="8" s="1"/>
  <c r="J21" i="8"/>
  <c r="I26" i="8"/>
  <c r="L26" i="8" s="1"/>
  <c r="P26" i="8" s="1"/>
  <c r="I29" i="8"/>
  <c r="I7" i="8"/>
  <c r="I15" i="8"/>
  <c r="I23" i="8"/>
  <c r="J29" i="8"/>
  <c r="J7" i="8"/>
  <c r="I12" i="8"/>
  <c r="J15" i="8"/>
  <c r="I20" i="8"/>
  <c r="J23" i="8"/>
  <c r="I28" i="8"/>
  <c r="J12" i="8"/>
  <c r="J20" i="8"/>
  <c r="J28" i="8"/>
  <c r="L6" i="7"/>
  <c r="P6" i="7" s="1"/>
  <c r="N9" i="7"/>
  <c r="J11" i="7"/>
  <c r="N17" i="7"/>
  <c r="J19" i="7"/>
  <c r="I24" i="7"/>
  <c r="L24" i="7" s="1"/>
  <c r="P24" i="7" s="1"/>
  <c r="N25" i="7"/>
  <c r="J27" i="7"/>
  <c r="I30" i="7"/>
  <c r="L30" i="7" s="1"/>
  <c r="P30" i="7" s="1"/>
  <c r="J5" i="7"/>
  <c r="J26" i="7"/>
  <c r="J29" i="7"/>
  <c r="I12" i="7"/>
  <c r="J15" i="7"/>
  <c r="I20" i="7"/>
  <c r="I28" i="7"/>
  <c r="I9" i="7"/>
  <c r="L9" i="7" s="1"/>
  <c r="P9" i="7" s="1"/>
  <c r="J12" i="7"/>
  <c r="I17" i="7"/>
  <c r="L17" i="7" s="1"/>
  <c r="P17" i="7" s="1"/>
  <c r="J20" i="7"/>
  <c r="I25" i="7"/>
  <c r="L25" i="7" s="1"/>
  <c r="P25" i="7" s="1"/>
  <c r="J28" i="7"/>
  <c r="I14" i="7"/>
  <c r="L14" i="7" s="1"/>
  <c r="P14" i="7" s="1"/>
  <c r="L14" i="5"/>
  <c r="P14" i="5" s="1"/>
  <c r="L17" i="5"/>
  <c r="P17" i="5" s="1"/>
  <c r="N5" i="5"/>
  <c r="I25" i="4"/>
  <c r="J13" i="4"/>
  <c r="J17" i="4"/>
  <c r="J25" i="4"/>
  <c r="I13" i="4"/>
  <c r="J18" i="4"/>
  <c r="L24" i="4"/>
  <c r="P24" i="4" s="1"/>
  <c r="D40" i="5"/>
  <c r="L15" i="5"/>
  <c r="P15" i="5" s="1"/>
  <c r="J12" i="5"/>
  <c r="I8" i="5"/>
  <c r="L8" i="5" s="1"/>
  <c r="P8" i="5" s="1"/>
  <c r="J11" i="5"/>
  <c r="I16" i="5"/>
  <c r="L16" i="5" s="1"/>
  <c r="P16" i="5" s="1"/>
  <c r="J19" i="5"/>
  <c r="I24" i="5"/>
  <c r="L24" i="5" s="1"/>
  <c r="P24" i="5" s="1"/>
  <c r="I30" i="5"/>
  <c r="L30" i="5" s="1"/>
  <c r="P30" i="5" s="1"/>
  <c r="J5" i="5"/>
  <c r="I10" i="5"/>
  <c r="L10" i="5" s="1"/>
  <c r="P10" i="5" s="1"/>
  <c r="N11" i="5"/>
  <c r="J13" i="5"/>
  <c r="I18" i="5"/>
  <c r="L18" i="5" s="1"/>
  <c r="P18" i="5" s="1"/>
  <c r="N19" i="5"/>
  <c r="J21" i="5"/>
  <c r="I26" i="5"/>
  <c r="L26" i="5" s="1"/>
  <c r="P26" i="5" s="1"/>
  <c r="I29" i="5"/>
  <c r="L29" i="5" s="1"/>
  <c r="P29" i="5" s="1"/>
  <c r="I12" i="5"/>
  <c r="L12" i="5" s="1"/>
  <c r="P12" i="5" s="1"/>
  <c r="I20" i="5"/>
  <c r="I28" i="5"/>
  <c r="J20" i="5"/>
  <c r="J28" i="5"/>
  <c r="D52" i="4"/>
  <c r="N23" i="4"/>
  <c r="J23" i="4"/>
  <c r="I23" i="4"/>
  <c r="L5" i="4"/>
  <c r="P5" i="4" s="1"/>
  <c r="J7" i="4"/>
  <c r="N7" i="4"/>
  <c r="I7" i="4"/>
  <c r="N15" i="4"/>
  <c r="J15" i="4"/>
  <c r="I15" i="4"/>
  <c r="L19" i="4"/>
  <c r="P19" i="4" s="1"/>
  <c r="I10" i="4"/>
  <c r="N11" i="4"/>
  <c r="I18" i="4"/>
  <c r="L18" i="4" s="1"/>
  <c r="P18" i="4" s="1"/>
  <c r="N19" i="4"/>
  <c r="I26" i="4"/>
  <c r="N27" i="4"/>
  <c r="I29" i="4"/>
  <c r="J10" i="4"/>
  <c r="J26" i="4"/>
  <c r="J29" i="4"/>
  <c r="I9" i="4"/>
  <c r="L9" i="4" s="1"/>
  <c r="P9" i="4" s="1"/>
  <c r="J12" i="4"/>
  <c r="I17" i="4"/>
  <c r="J20" i="4"/>
  <c r="J28" i="4"/>
  <c r="I28" i="4"/>
  <c r="I6" i="4"/>
  <c r="L6" i="4" s="1"/>
  <c r="P6" i="4" s="1"/>
  <c r="I14" i="4"/>
  <c r="L14" i="4" s="1"/>
  <c r="P14" i="4" s="1"/>
  <c r="I12" i="4"/>
  <c r="I20" i="4"/>
  <c r="L10" i="4" l="1"/>
  <c r="P10" i="4" s="1"/>
  <c r="D38" i="7"/>
  <c r="P7" i="7"/>
  <c r="D41" i="7"/>
  <c r="P10" i="7"/>
  <c r="D55" i="8"/>
  <c r="P24" i="8"/>
  <c r="D58" i="8"/>
  <c r="P27" i="8"/>
  <c r="D42" i="8"/>
  <c r="P11" i="8"/>
  <c r="D53" i="7"/>
  <c r="P22" i="7"/>
  <c r="D56" i="5"/>
  <c r="P25" i="5"/>
  <c r="D37" i="5"/>
  <c r="P6" i="5"/>
  <c r="D39" i="4"/>
  <c r="P8" i="4"/>
  <c r="D39" i="7"/>
  <c r="P8" i="7"/>
  <c r="D58" i="5"/>
  <c r="P27" i="5"/>
  <c r="L23" i="5"/>
  <c r="P23" i="5" s="1"/>
  <c r="D53" i="4"/>
  <c r="P22" i="4"/>
  <c r="D45" i="8"/>
  <c r="P14" i="8"/>
  <c r="D54" i="7"/>
  <c r="P23" i="7"/>
  <c r="D47" i="4"/>
  <c r="P16" i="4"/>
  <c r="L17" i="8"/>
  <c r="L9" i="8"/>
  <c r="L19" i="5"/>
  <c r="P19" i="5" s="1"/>
  <c r="L11" i="4"/>
  <c r="P11" i="4" s="1"/>
  <c r="L13" i="5"/>
  <c r="L11" i="5"/>
  <c r="P11" i="5" s="1"/>
  <c r="L27" i="7"/>
  <c r="P27" i="7" s="1"/>
  <c r="L13" i="7"/>
  <c r="P13" i="7" s="1"/>
  <c r="Q13" i="7"/>
  <c r="R13" i="7" s="1"/>
  <c r="L23" i="4"/>
  <c r="L21" i="8"/>
  <c r="P21" i="8" s="1"/>
  <c r="L18" i="7"/>
  <c r="L19" i="7"/>
  <c r="P19" i="7" s="1"/>
  <c r="L27" i="4"/>
  <c r="P27" i="4" s="1"/>
  <c r="L7" i="5"/>
  <c r="L30" i="8"/>
  <c r="P30" i="8" s="1"/>
  <c r="L30" i="4"/>
  <c r="P30" i="4" s="1"/>
  <c r="L15" i="7"/>
  <c r="P15" i="7" s="1"/>
  <c r="L5" i="5"/>
  <c r="P5" i="5" s="1"/>
  <c r="L13" i="8"/>
  <c r="P13" i="8" s="1"/>
  <c r="L7" i="4"/>
  <c r="L21" i="5"/>
  <c r="P21" i="5" s="1"/>
  <c r="L26" i="7"/>
  <c r="P26" i="7" s="1"/>
  <c r="L11" i="7"/>
  <c r="L5" i="7"/>
  <c r="P5" i="7" s="1"/>
  <c r="L5" i="8"/>
  <c r="P5" i="8" s="1"/>
  <c r="D53" i="8"/>
  <c r="D50" i="8"/>
  <c r="L17" i="4"/>
  <c r="L13" i="4"/>
  <c r="P13" i="4" s="1"/>
  <c r="Q30" i="4"/>
  <c r="R30" i="4" s="1"/>
  <c r="D61" i="4"/>
  <c r="L20" i="4"/>
  <c r="D47" i="7"/>
  <c r="D61" i="8"/>
  <c r="L20" i="7"/>
  <c r="D53" i="5"/>
  <c r="Q24" i="8"/>
  <c r="R24" i="8" s="1"/>
  <c r="L29" i="7"/>
  <c r="P29" i="7" s="1"/>
  <c r="Q11" i="8"/>
  <c r="R11" i="8" s="1"/>
  <c r="L15" i="8"/>
  <c r="P15" i="8" s="1"/>
  <c r="D44" i="7"/>
  <c r="L21" i="7"/>
  <c r="P21" i="7" s="1"/>
  <c r="D44" i="8"/>
  <c r="Q8" i="8"/>
  <c r="R8" i="8" s="1"/>
  <c r="D36" i="8"/>
  <c r="L23" i="8"/>
  <c r="P23" i="8" s="1"/>
  <c r="Q14" i="8"/>
  <c r="R14" i="8" s="1"/>
  <c r="L28" i="8"/>
  <c r="P28" i="8" s="1"/>
  <c r="D41" i="8"/>
  <c r="D52" i="8"/>
  <c r="Q16" i="8"/>
  <c r="R16" i="8" s="1"/>
  <c r="L7" i="8"/>
  <c r="P7" i="8" s="1"/>
  <c r="L20" i="8"/>
  <c r="P20" i="8" s="1"/>
  <c r="D57" i="8"/>
  <c r="Q27" i="8"/>
  <c r="R27" i="8" s="1"/>
  <c r="D49" i="8"/>
  <c r="Q25" i="8"/>
  <c r="R25" i="8" s="1"/>
  <c r="L29" i="8"/>
  <c r="P29" i="8" s="1"/>
  <c r="Q22" i="8"/>
  <c r="R22" i="8" s="1"/>
  <c r="Q30" i="8"/>
  <c r="R30" i="8" s="1"/>
  <c r="Q6" i="8"/>
  <c r="R6" i="8" s="1"/>
  <c r="L12" i="8"/>
  <c r="P12" i="8" s="1"/>
  <c r="Q19" i="8"/>
  <c r="R19" i="8" s="1"/>
  <c r="D57" i="7"/>
  <c r="D36" i="7"/>
  <c r="D58" i="7"/>
  <c r="D50" i="7"/>
  <c r="D46" i="7"/>
  <c r="D45" i="7"/>
  <c r="D37" i="7"/>
  <c r="D56" i="7"/>
  <c r="L12" i="7"/>
  <c r="P12" i="7" s="1"/>
  <c r="Q10" i="7"/>
  <c r="R10" i="7" s="1"/>
  <c r="Q7" i="7"/>
  <c r="R7" i="7" s="1"/>
  <c r="D48" i="7"/>
  <c r="Q8" i="7"/>
  <c r="R8" i="7" s="1"/>
  <c r="D55" i="7"/>
  <c r="D40" i="7"/>
  <c r="D61" i="7"/>
  <c r="Q23" i="7"/>
  <c r="R23" i="7" s="1"/>
  <c r="L28" i="7"/>
  <c r="P28" i="7" s="1"/>
  <c r="Q22" i="7"/>
  <c r="R22" i="7" s="1"/>
  <c r="Q16" i="7"/>
  <c r="R16" i="7" s="1"/>
  <c r="D45" i="5"/>
  <c r="L28" i="5"/>
  <c r="D48" i="5"/>
  <c r="L15" i="4"/>
  <c r="P15" i="4" s="1"/>
  <c r="D55" i="4"/>
  <c r="L28" i="4"/>
  <c r="P28" i="4" s="1"/>
  <c r="L25" i="4"/>
  <c r="P25" i="4" s="1"/>
  <c r="D52" i="5"/>
  <c r="D42" i="5"/>
  <c r="D47" i="5"/>
  <c r="L20" i="5"/>
  <c r="P20" i="5" s="1"/>
  <c r="D39" i="5"/>
  <c r="Q22" i="5"/>
  <c r="R22" i="5" s="1"/>
  <c r="D49" i="5"/>
  <c r="Q25" i="5"/>
  <c r="R25" i="5" s="1"/>
  <c r="D43" i="5"/>
  <c r="D41" i="5"/>
  <c r="Q6" i="5"/>
  <c r="R6" i="5" s="1"/>
  <c r="D50" i="5"/>
  <c r="D57" i="5"/>
  <c r="D46" i="5"/>
  <c r="Q9" i="5"/>
  <c r="R9" i="5" s="1"/>
  <c r="D55" i="5"/>
  <c r="Q27" i="5"/>
  <c r="R27" i="5" s="1"/>
  <c r="D36" i="5"/>
  <c r="D60" i="5"/>
  <c r="D54" i="5"/>
  <c r="Q17" i="5"/>
  <c r="R17" i="5" s="1"/>
  <c r="D61" i="5"/>
  <c r="Q14" i="5"/>
  <c r="R14" i="5" s="1"/>
  <c r="Q16" i="4"/>
  <c r="R16" i="4" s="1"/>
  <c r="D45" i="4"/>
  <c r="Q24" i="4"/>
  <c r="R24" i="4" s="1"/>
  <c r="D49" i="4"/>
  <c r="D37" i="4"/>
  <c r="D42" i="4"/>
  <c r="D44" i="4"/>
  <c r="L12" i="4"/>
  <c r="P12" i="4" s="1"/>
  <c r="D41" i="4"/>
  <c r="D36" i="4"/>
  <c r="Q8" i="4"/>
  <c r="R8" i="4" s="1"/>
  <c r="Q21" i="4"/>
  <c r="R21" i="4" s="1"/>
  <c r="D50" i="4"/>
  <c r="L29" i="4"/>
  <c r="P29" i="4" s="1"/>
  <c r="Q22" i="4"/>
  <c r="R22" i="4" s="1"/>
  <c r="D40" i="4"/>
  <c r="D59" i="4"/>
  <c r="L26" i="4"/>
  <c r="P26" i="4" s="1"/>
  <c r="D58" i="4"/>
  <c r="D59" i="5" l="1"/>
  <c r="P28" i="5"/>
  <c r="D51" i="7"/>
  <c r="P20" i="7"/>
  <c r="D51" i="4"/>
  <c r="P20" i="4"/>
  <c r="D48" i="4"/>
  <c r="P17" i="4"/>
  <c r="D42" i="7"/>
  <c r="P11" i="7"/>
  <c r="D38" i="4"/>
  <c r="P7" i="4"/>
  <c r="D38" i="5"/>
  <c r="P7" i="5"/>
  <c r="D49" i="7"/>
  <c r="P18" i="7"/>
  <c r="Q18" i="7" s="1"/>
  <c r="R18" i="7" s="1"/>
  <c r="D54" i="4"/>
  <c r="P23" i="4"/>
  <c r="D44" i="5"/>
  <c r="P13" i="5"/>
  <c r="D40" i="8"/>
  <c r="P9" i="8"/>
  <c r="Q9" i="8" s="1"/>
  <c r="R9" i="8" s="1"/>
  <c r="D48" i="8"/>
  <c r="P17" i="8"/>
  <c r="Q17" i="8" s="1"/>
  <c r="R17" i="8" s="1"/>
  <c r="D46" i="4"/>
  <c r="D60" i="7"/>
  <c r="D46" i="8"/>
  <c r="Q21" i="7"/>
  <c r="R21" i="7" s="1"/>
  <c r="T21" i="7" s="1"/>
  <c r="U21" i="7" s="1"/>
  <c r="D52" i="7"/>
  <c r="T19" i="8"/>
  <c r="U19" i="8" s="1"/>
  <c r="I50" i="8"/>
  <c r="H50" i="8" s="1"/>
  <c r="E50" i="8"/>
  <c r="J50" i="8"/>
  <c r="J37" i="8"/>
  <c r="I37" i="8"/>
  <c r="H37" i="8" s="1"/>
  <c r="T6" i="8"/>
  <c r="U6" i="8" s="1"/>
  <c r="E37" i="8"/>
  <c r="E40" i="8"/>
  <c r="J40" i="8"/>
  <c r="T9" i="8"/>
  <c r="U9" i="8" s="1"/>
  <c r="I40" i="8"/>
  <c r="H40" i="8" s="1"/>
  <c r="J45" i="8"/>
  <c r="I45" i="8"/>
  <c r="H45" i="8" s="1"/>
  <c r="T14" i="8"/>
  <c r="U14" i="8" s="1"/>
  <c r="E45" i="8"/>
  <c r="T16" i="8"/>
  <c r="U16" i="8" s="1"/>
  <c r="E47" i="8"/>
  <c r="J47" i="8"/>
  <c r="I47" i="8"/>
  <c r="H47" i="8" s="1"/>
  <c r="I58" i="8"/>
  <c r="H58" i="8" s="1"/>
  <c r="T27" i="8"/>
  <c r="U27" i="8" s="1"/>
  <c r="E58" i="8"/>
  <c r="J58" i="8"/>
  <c r="J53" i="8"/>
  <c r="I53" i="8"/>
  <c r="H53" i="8" s="1"/>
  <c r="T22" i="8"/>
  <c r="U22" i="8" s="1"/>
  <c r="E53" i="8"/>
  <c r="E56" i="8"/>
  <c r="J56" i="8"/>
  <c r="T25" i="8"/>
  <c r="U25" i="8" s="1"/>
  <c r="I56" i="8"/>
  <c r="H56" i="8" s="1"/>
  <c r="E48" i="8"/>
  <c r="J48" i="8"/>
  <c r="T17" i="8"/>
  <c r="U17" i="8" s="1"/>
  <c r="I48" i="8"/>
  <c r="H48" i="8" s="1"/>
  <c r="I42" i="8"/>
  <c r="H42" i="8" s="1"/>
  <c r="T11" i="8"/>
  <c r="U11" i="8" s="1"/>
  <c r="E42" i="8"/>
  <c r="J42" i="8"/>
  <c r="T8" i="8"/>
  <c r="U8" i="8" s="1"/>
  <c r="J39" i="8"/>
  <c r="I39" i="8"/>
  <c r="H39" i="8" s="1"/>
  <c r="E39" i="8"/>
  <c r="T24" i="8"/>
  <c r="U24" i="8" s="1"/>
  <c r="E55" i="8"/>
  <c r="J55" i="8"/>
  <c r="I55" i="8"/>
  <c r="H55" i="8" s="1"/>
  <c r="Q21" i="8"/>
  <c r="R21" i="8" s="1"/>
  <c r="Q13" i="8"/>
  <c r="R13" i="8" s="1"/>
  <c r="Q26" i="8"/>
  <c r="R26" i="8" s="1"/>
  <c r="Q10" i="8"/>
  <c r="R10" i="8" s="1"/>
  <c r="D54" i="8"/>
  <c r="D43" i="8"/>
  <c r="Q18" i="8"/>
  <c r="R18" i="8" s="1"/>
  <c r="Q5" i="8"/>
  <c r="R5" i="8" s="1"/>
  <c r="D59" i="8"/>
  <c r="J61" i="8"/>
  <c r="T30" i="8"/>
  <c r="U30" i="8" s="1"/>
  <c r="I61" i="8"/>
  <c r="H61" i="8" s="1"/>
  <c r="E61" i="8"/>
  <c r="D51" i="8"/>
  <c r="D38" i="8"/>
  <c r="Q15" i="8"/>
  <c r="R15" i="8" s="1"/>
  <c r="D60" i="8"/>
  <c r="I44" i="7"/>
  <c r="H44" i="7" s="1"/>
  <c r="E44" i="7"/>
  <c r="J44" i="7"/>
  <c r="T13" i="7"/>
  <c r="U13" i="7" s="1"/>
  <c r="I52" i="7"/>
  <c r="H52" i="7" s="1"/>
  <c r="E52" i="7"/>
  <c r="J52" i="7"/>
  <c r="T16" i="7"/>
  <c r="U16" i="7" s="1"/>
  <c r="J47" i="7"/>
  <c r="I47" i="7"/>
  <c r="H47" i="7" s="1"/>
  <c r="E47" i="7"/>
  <c r="T8" i="7"/>
  <c r="U8" i="7" s="1"/>
  <c r="J39" i="7"/>
  <c r="I39" i="7"/>
  <c r="H39" i="7" s="1"/>
  <c r="E39" i="7"/>
  <c r="J53" i="7"/>
  <c r="I53" i="7"/>
  <c r="H53" i="7" s="1"/>
  <c r="T22" i="7"/>
  <c r="U22" i="7" s="1"/>
  <c r="E53" i="7"/>
  <c r="J54" i="7"/>
  <c r="I54" i="7"/>
  <c r="H54" i="7" s="1"/>
  <c r="E54" i="7"/>
  <c r="T23" i="7"/>
  <c r="U23" i="7" s="1"/>
  <c r="E41" i="7"/>
  <c r="T10" i="7"/>
  <c r="U10" i="7" s="1"/>
  <c r="J41" i="7"/>
  <c r="I41" i="7"/>
  <c r="H41" i="7" s="1"/>
  <c r="Q6" i="7"/>
  <c r="R6" i="7" s="1"/>
  <c r="D59" i="7"/>
  <c r="D43" i="7"/>
  <c r="Q14" i="7"/>
  <c r="R14" i="7" s="1"/>
  <c r="Q29" i="7"/>
  <c r="R29" i="7" s="1"/>
  <c r="Q27" i="7"/>
  <c r="R27" i="7" s="1"/>
  <c r="Q11" i="7"/>
  <c r="R11" i="7" s="1"/>
  <c r="Q25" i="7"/>
  <c r="R25" i="7" s="1"/>
  <c r="J38" i="7"/>
  <c r="I38" i="7"/>
  <c r="H38" i="7" s="1"/>
  <c r="T7" i="7"/>
  <c r="U7" i="7" s="1"/>
  <c r="E38" i="7"/>
  <c r="E49" i="7"/>
  <c r="J49" i="7"/>
  <c r="I49" i="7"/>
  <c r="H49" i="7" s="1"/>
  <c r="T18" i="7"/>
  <c r="U18" i="7" s="1"/>
  <c r="Q17" i="7"/>
  <c r="R17" i="7" s="1"/>
  <c r="Q15" i="7"/>
  <c r="R15" i="7" s="1"/>
  <c r="Q5" i="7"/>
  <c r="R5" i="7" s="1"/>
  <c r="Q20" i="7"/>
  <c r="R20" i="7" s="1"/>
  <c r="Q19" i="7"/>
  <c r="R19" i="7" s="1"/>
  <c r="Q30" i="7"/>
  <c r="R30" i="7" s="1"/>
  <c r="Q9" i="7"/>
  <c r="R9" i="7" s="1"/>
  <c r="Q24" i="7"/>
  <c r="R24" i="7" s="1"/>
  <c r="Q26" i="7"/>
  <c r="R26" i="7" s="1"/>
  <c r="Q28" i="5"/>
  <c r="R28" i="5" s="1"/>
  <c r="Q25" i="4"/>
  <c r="R25" i="4" s="1"/>
  <c r="I56" i="4" s="1"/>
  <c r="H56" i="4" s="1"/>
  <c r="D56" i="4"/>
  <c r="E40" i="5"/>
  <c r="J40" i="5"/>
  <c r="T9" i="5"/>
  <c r="U9" i="5" s="1"/>
  <c r="I40" i="5"/>
  <c r="H40" i="5" s="1"/>
  <c r="J37" i="5"/>
  <c r="T6" i="5"/>
  <c r="U6" i="5" s="1"/>
  <c r="I37" i="5"/>
  <c r="H37" i="5" s="1"/>
  <c r="E37" i="5"/>
  <c r="J45" i="5"/>
  <c r="I45" i="5"/>
  <c r="H45" i="5" s="1"/>
  <c r="E45" i="5"/>
  <c r="T14" i="5"/>
  <c r="U14" i="5" s="1"/>
  <c r="E56" i="5"/>
  <c r="J56" i="5"/>
  <c r="T25" i="5"/>
  <c r="U25" i="5" s="1"/>
  <c r="I56" i="5"/>
  <c r="H56" i="5" s="1"/>
  <c r="Q30" i="5"/>
  <c r="R30" i="5" s="1"/>
  <c r="Q5" i="5"/>
  <c r="R5" i="5" s="1"/>
  <c r="Q18" i="5"/>
  <c r="R18" i="5" s="1"/>
  <c r="Q16" i="5"/>
  <c r="R16" i="5" s="1"/>
  <c r="Q29" i="5"/>
  <c r="R29" i="5" s="1"/>
  <c r="Q21" i="5"/>
  <c r="R21" i="5" s="1"/>
  <c r="E48" i="5"/>
  <c r="J48" i="5"/>
  <c r="T17" i="5"/>
  <c r="U17" i="5" s="1"/>
  <c r="I48" i="5"/>
  <c r="H48" i="5" s="1"/>
  <c r="Q15" i="5"/>
  <c r="R15" i="5" s="1"/>
  <c r="Q10" i="5"/>
  <c r="R10" i="5" s="1"/>
  <c r="Q13" i="5"/>
  <c r="R13" i="5" s="1"/>
  <c r="Q12" i="5"/>
  <c r="R12" i="5" s="1"/>
  <c r="Q8" i="5"/>
  <c r="R8" i="5" s="1"/>
  <c r="Q23" i="5"/>
  <c r="R23" i="5" s="1"/>
  <c r="Q7" i="5"/>
  <c r="R7" i="5" s="1"/>
  <c r="Q26" i="5"/>
  <c r="R26" i="5" s="1"/>
  <c r="Q11" i="5"/>
  <c r="R11" i="5" s="1"/>
  <c r="T27" i="5"/>
  <c r="U27" i="5" s="1"/>
  <c r="E58" i="5"/>
  <c r="I58" i="5"/>
  <c r="H58" i="5" s="1"/>
  <c r="J58" i="5"/>
  <c r="J53" i="5"/>
  <c r="T22" i="5"/>
  <c r="U22" i="5" s="1"/>
  <c r="I53" i="5"/>
  <c r="H53" i="5" s="1"/>
  <c r="E53" i="5"/>
  <c r="Q24" i="5"/>
  <c r="R24" i="5" s="1"/>
  <c r="Q19" i="5"/>
  <c r="R19" i="5" s="1"/>
  <c r="D51" i="5"/>
  <c r="T24" i="4"/>
  <c r="U24" i="4" s="1"/>
  <c r="J55" i="4"/>
  <c r="I55" i="4"/>
  <c r="H55" i="4" s="1"/>
  <c r="E55" i="4"/>
  <c r="T8" i="4"/>
  <c r="U8" i="4" s="1"/>
  <c r="E39" i="4"/>
  <c r="J39" i="4"/>
  <c r="I39" i="4"/>
  <c r="H39" i="4" s="1"/>
  <c r="T16" i="4"/>
  <c r="U16" i="4" s="1"/>
  <c r="I47" i="4"/>
  <c r="H47" i="4" s="1"/>
  <c r="E47" i="4"/>
  <c r="J47" i="4"/>
  <c r="J53" i="4"/>
  <c r="I53" i="4"/>
  <c r="H53" i="4" s="1"/>
  <c r="T22" i="4"/>
  <c r="U22" i="4" s="1"/>
  <c r="E53" i="4"/>
  <c r="T25" i="4"/>
  <c r="U25" i="4" s="1"/>
  <c r="J56" i="4"/>
  <c r="J61" i="4"/>
  <c r="T30" i="4"/>
  <c r="U30" i="4" s="1"/>
  <c r="I61" i="4"/>
  <c r="H61" i="4" s="1"/>
  <c r="E61" i="4"/>
  <c r="Q10" i="4"/>
  <c r="R10" i="4" s="1"/>
  <c r="D57" i="4"/>
  <c r="Q28" i="4"/>
  <c r="R28" i="4" s="1"/>
  <c r="Q15" i="4"/>
  <c r="R15" i="4" s="1"/>
  <c r="Q5" i="4"/>
  <c r="R5" i="4" s="1"/>
  <c r="Q23" i="4"/>
  <c r="R23" i="4" s="1"/>
  <c r="Q14" i="4"/>
  <c r="R14" i="4" s="1"/>
  <c r="I52" i="4"/>
  <c r="H52" i="4" s="1"/>
  <c r="E52" i="4"/>
  <c r="J52" i="4"/>
  <c r="T21" i="4"/>
  <c r="U21" i="4" s="1"/>
  <c r="D60" i="4"/>
  <c r="D43" i="4"/>
  <c r="Q20" i="4"/>
  <c r="R20" i="4" s="1"/>
  <c r="Q11" i="4"/>
  <c r="R11" i="4" s="1"/>
  <c r="Q17" i="4"/>
  <c r="R17" i="4" s="1"/>
  <c r="Q6" i="4"/>
  <c r="R6" i="4" s="1"/>
  <c r="Q19" i="4"/>
  <c r="R19" i="4" s="1"/>
  <c r="Q18" i="4"/>
  <c r="R18" i="4" s="1"/>
  <c r="Q9" i="4"/>
  <c r="R9" i="4" s="1"/>
  <c r="Q27" i="4"/>
  <c r="R27" i="4" s="1"/>
  <c r="Q13" i="4"/>
  <c r="R13" i="4" s="1"/>
  <c r="Q7" i="4"/>
  <c r="R7" i="4" s="1"/>
  <c r="I44" i="8" l="1"/>
  <c r="H44" i="8" s="1"/>
  <c r="T13" i="8"/>
  <c r="U13" i="8" s="1"/>
  <c r="J44" i="8"/>
  <c r="E44" i="8"/>
  <c r="I52" i="8"/>
  <c r="H52" i="8" s="1"/>
  <c r="J52" i="8"/>
  <c r="E52" i="8"/>
  <c r="T21" i="8"/>
  <c r="U21" i="8" s="1"/>
  <c r="J46" i="8"/>
  <c r="I46" i="8"/>
  <c r="H46" i="8" s="1"/>
  <c r="E46" i="8"/>
  <c r="T15" i="8"/>
  <c r="U15" i="8" s="1"/>
  <c r="I36" i="8"/>
  <c r="H36" i="8" s="1"/>
  <c r="J36" i="8"/>
  <c r="T5" i="8"/>
  <c r="U5" i="8" s="1"/>
  <c r="E36" i="8"/>
  <c r="Q20" i="8"/>
  <c r="R20" i="8" s="1"/>
  <c r="E41" i="8"/>
  <c r="T10" i="8"/>
  <c r="U10" i="8" s="1"/>
  <c r="J41" i="8"/>
  <c r="I41" i="8"/>
  <c r="H41" i="8" s="1"/>
  <c r="V25" i="8"/>
  <c r="G56" i="8"/>
  <c r="F56" i="8" s="1"/>
  <c r="V14" i="8"/>
  <c r="G45" i="8"/>
  <c r="F45" i="8" s="1"/>
  <c r="V6" i="8"/>
  <c r="G37" i="8"/>
  <c r="F37" i="8" s="1"/>
  <c r="E49" i="8"/>
  <c r="J49" i="8"/>
  <c r="T18" i="8"/>
  <c r="U18" i="8" s="1"/>
  <c r="I49" i="8"/>
  <c r="H49" i="8" s="1"/>
  <c r="G58" i="8"/>
  <c r="F58" i="8" s="1"/>
  <c r="V27" i="8"/>
  <c r="Q29" i="8"/>
  <c r="R29" i="8" s="1"/>
  <c r="V24" i="8"/>
  <c r="G55" i="8"/>
  <c r="F55" i="8" s="1"/>
  <c r="G61" i="8"/>
  <c r="F61" i="8" s="1"/>
  <c r="V30" i="8"/>
  <c r="Q12" i="8"/>
  <c r="R12" i="8" s="1"/>
  <c r="E57" i="8"/>
  <c r="T26" i="8"/>
  <c r="U26" i="8" s="1"/>
  <c r="J57" i="8"/>
  <c r="I57" i="8"/>
  <c r="H57" i="8" s="1"/>
  <c r="G42" i="8"/>
  <c r="F42" i="8" s="1"/>
  <c r="V11" i="8"/>
  <c r="V17" i="8"/>
  <c r="G48" i="8"/>
  <c r="F48" i="8" s="1"/>
  <c r="V22" i="8"/>
  <c r="G53" i="8"/>
  <c r="F53" i="8" s="1"/>
  <c r="V9" i="8"/>
  <c r="G40" i="8"/>
  <c r="F40" i="8" s="1"/>
  <c r="Q7" i="8"/>
  <c r="R7" i="8" s="1"/>
  <c r="Q28" i="8"/>
  <c r="R28" i="8" s="1"/>
  <c r="Q23" i="8"/>
  <c r="R23" i="8" s="1"/>
  <c r="V8" i="8"/>
  <c r="G39" i="8"/>
  <c r="F39" i="8" s="1"/>
  <c r="V16" i="8"/>
  <c r="G47" i="8"/>
  <c r="F47" i="8" s="1"/>
  <c r="G50" i="8"/>
  <c r="F50" i="8" s="1"/>
  <c r="V19" i="8"/>
  <c r="T11" i="7"/>
  <c r="U11" i="7" s="1"/>
  <c r="E42" i="7"/>
  <c r="I42" i="7"/>
  <c r="H42" i="7" s="1"/>
  <c r="J42" i="7"/>
  <c r="E51" i="7"/>
  <c r="T20" i="7"/>
  <c r="U20" i="7" s="1"/>
  <c r="J51" i="7"/>
  <c r="I51" i="7"/>
  <c r="H51" i="7" s="1"/>
  <c r="T27" i="7"/>
  <c r="U27" i="7" s="1"/>
  <c r="E58" i="7"/>
  <c r="I58" i="7"/>
  <c r="H58" i="7" s="1"/>
  <c r="J58" i="7"/>
  <c r="T26" i="7"/>
  <c r="U26" i="7" s="1"/>
  <c r="E57" i="7"/>
  <c r="J57" i="7"/>
  <c r="I57" i="7"/>
  <c r="H57" i="7" s="1"/>
  <c r="I36" i="7"/>
  <c r="H36" i="7" s="1"/>
  <c r="E36" i="7"/>
  <c r="J36" i="7"/>
  <c r="T5" i="7"/>
  <c r="U5" i="7" s="1"/>
  <c r="I60" i="7"/>
  <c r="H60" i="7" s="1"/>
  <c r="T29" i="7"/>
  <c r="U29" i="7" s="1"/>
  <c r="E60" i="7"/>
  <c r="J60" i="7"/>
  <c r="J46" i="7"/>
  <c r="I46" i="7"/>
  <c r="H46" i="7" s="1"/>
  <c r="T15" i="7"/>
  <c r="U15" i="7" s="1"/>
  <c r="E46" i="7"/>
  <c r="E40" i="7"/>
  <c r="J40" i="7"/>
  <c r="T9" i="7"/>
  <c r="U9" i="7" s="1"/>
  <c r="I40" i="7"/>
  <c r="H40" i="7" s="1"/>
  <c r="J61" i="7"/>
  <c r="T30" i="7"/>
  <c r="U30" i="7" s="1"/>
  <c r="I61" i="7"/>
  <c r="H61" i="7" s="1"/>
  <c r="E61" i="7"/>
  <c r="Q28" i="7"/>
  <c r="R28" i="7" s="1"/>
  <c r="V7" i="7"/>
  <c r="G38" i="7"/>
  <c r="F38" i="7" s="1"/>
  <c r="I50" i="7"/>
  <c r="H50" i="7" s="1"/>
  <c r="T19" i="7"/>
  <c r="U19" i="7" s="1"/>
  <c r="E50" i="7"/>
  <c r="J50" i="7"/>
  <c r="E48" i="7"/>
  <c r="J48" i="7"/>
  <c r="T17" i="7"/>
  <c r="U17" i="7" s="1"/>
  <c r="I48" i="7"/>
  <c r="H48" i="7" s="1"/>
  <c r="J37" i="7"/>
  <c r="I37" i="7"/>
  <c r="H37" i="7" s="1"/>
  <c r="T6" i="7"/>
  <c r="U6" i="7" s="1"/>
  <c r="E37" i="7"/>
  <c r="G39" i="7"/>
  <c r="F39" i="7" s="1"/>
  <c r="V8" i="7"/>
  <c r="V18" i="7"/>
  <c r="G49" i="7"/>
  <c r="F49" i="7" s="1"/>
  <c r="G44" i="7"/>
  <c r="F44" i="7" s="1"/>
  <c r="V13" i="7"/>
  <c r="V23" i="7"/>
  <c r="G54" i="7"/>
  <c r="F54" i="7" s="1"/>
  <c r="T24" i="7"/>
  <c r="U24" i="7" s="1"/>
  <c r="J55" i="7"/>
  <c r="I55" i="7"/>
  <c r="H55" i="7" s="1"/>
  <c r="E55" i="7"/>
  <c r="E56" i="7"/>
  <c r="J56" i="7"/>
  <c r="T25" i="7"/>
  <c r="U25" i="7" s="1"/>
  <c r="I56" i="7"/>
  <c r="H56" i="7" s="1"/>
  <c r="J45" i="7"/>
  <c r="I45" i="7"/>
  <c r="H45" i="7" s="1"/>
  <c r="T14" i="7"/>
  <c r="U14" i="7" s="1"/>
  <c r="E45" i="7"/>
  <c r="V22" i="7"/>
  <c r="G53" i="7"/>
  <c r="F53" i="7" s="1"/>
  <c r="Q12" i="7"/>
  <c r="R12" i="7" s="1"/>
  <c r="V10" i="7"/>
  <c r="G41" i="7"/>
  <c r="F41" i="7" s="1"/>
  <c r="G52" i="7"/>
  <c r="F52" i="7" s="1"/>
  <c r="V21" i="7"/>
  <c r="V16" i="7"/>
  <c r="G47" i="7"/>
  <c r="F47" i="7" s="1"/>
  <c r="E56" i="4"/>
  <c r="T11" i="5"/>
  <c r="U11" i="5" s="1"/>
  <c r="E42" i="5"/>
  <c r="I42" i="5"/>
  <c r="H42" i="5" s="1"/>
  <c r="J42" i="5"/>
  <c r="I44" i="5"/>
  <c r="H44" i="5" s="1"/>
  <c r="E44" i="5"/>
  <c r="J44" i="5"/>
  <c r="T13" i="5"/>
  <c r="U13" i="5" s="1"/>
  <c r="I52" i="5"/>
  <c r="H52" i="5" s="1"/>
  <c r="E52" i="5"/>
  <c r="J52" i="5"/>
  <c r="T21" i="5"/>
  <c r="U21" i="5" s="1"/>
  <c r="I60" i="5"/>
  <c r="H60" i="5" s="1"/>
  <c r="T29" i="5"/>
  <c r="U29" i="5" s="1"/>
  <c r="E60" i="5"/>
  <c r="J60" i="5"/>
  <c r="J38" i="5"/>
  <c r="I38" i="5"/>
  <c r="H38" i="5" s="1"/>
  <c r="T7" i="5"/>
  <c r="U7" i="5" s="1"/>
  <c r="E38" i="5"/>
  <c r="J46" i="5"/>
  <c r="I46" i="5"/>
  <c r="H46" i="5" s="1"/>
  <c r="E46" i="5"/>
  <c r="T15" i="5"/>
  <c r="U15" i="5" s="1"/>
  <c r="T16" i="5"/>
  <c r="U16" i="5" s="1"/>
  <c r="J47" i="5"/>
  <c r="I47" i="5"/>
  <c r="H47" i="5" s="1"/>
  <c r="E47" i="5"/>
  <c r="J54" i="5"/>
  <c r="I54" i="5"/>
  <c r="H54" i="5" s="1"/>
  <c r="E54" i="5"/>
  <c r="T23" i="5"/>
  <c r="U23" i="5" s="1"/>
  <c r="E59" i="5"/>
  <c r="T28" i="5"/>
  <c r="U28" i="5" s="1"/>
  <c r="J59" i="5"/>
  <c r="I59" i="5"/>
  <c r="H59" i="5" s="1"/>
  <c r="T8" i="5"/>
  <c r="U8" i="5" s="1"/>
  <c r="J39" i="5"/>
  <c r="I39" i="5"/>
  <c r="H39" i="5" s="1"/>
  <c r="E39" i="5"/>
  <c r="I36" i="5"/>
  <c r="H36" i="5" s="1"/>
  <c r="E36" i="5"/>
  <c r="J36" i="5"/>
  <c r="T5" i="5"/>
  <c r="U5" i="5" s="1"/>
  <c r="T24" i="5"/>
  <c r="U24" i="5" s="1"/>
  <c r="J55" i="5"/>
  <c r="I55" i="5"/>
  <c r="H55" i="5" s="1"/>
  <c r="E55" i="5"/>
  <c r="J61" i="5"/>
  <c r="T30" i="5"/>
  <c r="U30" i="5" s="1"/>
  <c r="I61" i="5"/>
  <c r="H61" i="5" s="1"/>
  <c r="E61" i="5"/>
  <c r="Q20" i="5"/>
  <c r="R20" i="5" s="1"/>
  <c r="V22" i="5"/>
  <c r="G53" i="5"/>
  <c r="F53" i="5" s="1"/>
  <c r="E43" i="5"/>
  <c r="T12" i="5"/>
  <c r="U12" i="5" s="1"/>
  <c r="J43" i="5"/>
  <c r="I43" i="5"/>
  <c r="H43" i="5" s="1"/>
  <c r="T19" i="5"/>
  <c r="U19" i="5" s="1"/>
  <c r="E50" i="5"/>
  <c r="I50" i="5"/>
  <c r="H50" i="5" s="1"/>
  <c r="J50" i="5"/>
  <c r="V25" i="5"/>
  <c r="G56" i="5"/>
  <c r="F56" i="5" s="1"/>
  <c r="V6" i="5"/>
  <c r="G37" i="5"/>
  <c r="F37" i="5" s="1"/>
  <c r="G58" i="5"/>
  <c r="F58" i="5" s="1"/>
  <c r="V27" i="5"/>
  <c r="E41" i="5"/>
  <c r="J41" i="5"/>
  <c r="I41" i="5"/>
  <c r="H41" i="5" s="1"/>
  <c r="T10" i="5"/>
  <c r="U10" i="5" s="1"/>
  <c r="V14" i="5"/>
  <c r="G45" i="5"/>
  <c r="F45" i="5" s="1"/>
  <c r="E49" i="5"/>
  <c r="T18" i="5"/>
  <c r="U18" i="5" s="1"/>
  <c r="J49" i="5"/>
  <c r="I49" i="5"/>
  <c r="H49" i="5" s="1"/>
  <c r="V9" i="5"/>
  <c r="G40" i="5"/>
  <c r="F40" i="5" s="1"/>
  <c r="E57" i="5"/>
  <c r="J57" i="5"/>
  <c r="I57" i="5"/>
  <c r="H57" i="5" s="1"/>
  <c r="T26" i="5"/>
  <c r="U26" i="5" s="1"/>
  <c r="V17" i="5"/>
  <c r="G48" i="5"/>
  <c r="F48" i="5" s="1"/>
  <c r="J38" i="4"/>
  <c r="I38" i="4"/>
  <c r="H38" i="4" s="1"/>
  <c r="T7" i="4"/>
  <c r="U7" i="4" s="1"/>
  <c r="E38" i="4"/>
  <c r="I44" i="4"/>
  <c r="H44" i="4" s="1"/>
  <c r="J44" i="4"/>
  <c r="E44" i="4"/>
  <c r="T13" i="4"/>
  <c r="U13" i="4" s="1"/>
  <c r="E48" i="4"/>
  <c r="T17" i="4"/>
  <c r="U17" i="4" s="1"/>
  <c r="J48" i="4"/>
  <c r="I48" i="4"/>
  <c r="H48" i="4" s="1"/>
  <c r="J46" i="4"/>
  <c r="I46" i="4"/>
  <c r="H46" i="4" s="1"/>
  <c r="T15" i="4"/>
  <c r="U15" i="4" s="1"/>
  <c r="E46" i="4"/>
  <c r="I36" i="4"/>
  <c r="H36" i="4" s="1"/>
  <c r="E36" i="4"/>
  <c r="J36" i="4"/>
  <c r="T5" i="4"/>
  <c r="U5" i="4" s="1"/>
  <c r="T27" i="4"/>
  <c r="U27" i="4" s="1"/>
  <c r="E58" i="4"/>
  <c r="J58" i="4"/>
  <c r="I58" i="4"/>
  <c r="H58" i="4" s="1"/>
  <c r="E51" i="4"/>
  <c r="T20" i="4"/>
  <c r="U20" i="4" s="1"/>
  <c r="I51" i="4"/>
  <c r="H51" i="4" s="1"/>
  <c r="J51" i="4"/>
  <c r="E40" i="4"/>
  <c r="J40" i="4"/>
  <c r="T9" i="4"/>
  <c r="U9" i="4" s="1"/>
  <c r="I40" i="4"/>
  <c r="H40" i="4" s="1"/>
  <c r="T19" i="4"/>
  <c r="U19" i="4" s="1"/>
  <c r="E50" i="4"/>
  <c r="J50" i="4"/>
  <c r="I50" i="4"/>
  <c r="H50" i="4" s="1"/>
  <c r="J54" i="4"/>
  <c r="I54" i="4"/>
  <c r="H54" i="4" s="1"/>
  <c r="T23" i="4"/>
  <c r="U23" i="4" s="1"/>
  <c r="E54" i="4"/>
  <c r="V22" i="4"/>
  <c r="G53" i="4"/>
  <c r="F53" i="4" s="1"/>
  <c r="Q12" i="4"/>
  <c r="R12" i="4" s="1"/>
  <c r="G61" i="4"/>
  <c r="F61" i="4" s="1"/>
  <c r="V30" i="4"/>
  <c r="G39" i="4"/>
  <c r="F39" i="4" s="1"/>
  <c r="V8" i="4"/>
  <c r="E59" i="4"/>
  <c r="T28" i="4"/>
  <c r="U28" i="4" s="1"/>
  <c r="J59" i="4"/>
  <c r="I59" i="4"/>
  <c r="H59" i="4" s="1"/>
  <c r="Q29" i="4"/>
  <c r="R29" i="4" s="1"/>
  <c r="Q26" i="4"/>
  <c r="R26" i="4" s="1"/>
  <c r="J37" i="4"/>
  <c r="I37" i="4"/>
  <c r="H37" i="4" s="1"/>
  <c r="T6" i="4"/>
  <c r="U6" i="4" s="1"/>
  <c r="E37" i="4"/>
  <c r="J45" i="4"/>
  <c r="I45" i="4"/>
  <c r="H45" i="4" s="1"/>
  <c r="T14" i="4"/>
  <c r="U14" i="4" s="1"/>
  <c r="E45" i="4"/>
  <c r="E49" i="4"/>
  <c r="J49" i="4"/>
  <c r="T18" i="4"/>
  <c r="U18" i="4" s="1"/>
  <c r="I49" i="4"/>
  <c r="H49" i="4" s="1"/>
  <c r="T11" i="4"/>
  <c r="U11" i="4" s="1"/>
  <c r="E42" i="4"/>
  <c r="I42" i="4"/>
  <c r="H42" i="4" s="1"/>
  <c r="J42" i="4"/>
  <c r="G52" i="4"/>
  <c r="F52" i="4" s="1"/>
  <c r="V21" i="4"/>
  <c r="T10" i="4"/>
  <c r="U10" i="4" s="1"/>
  <c r="E41" i="4"/>
  <c r="J41" i="4"/>
  <c r="I41" i="4"/>
  <c r="H41" i="4" s="1"/>
  <c r="V25" i="4"/>
  <c r="G56" i="4"/>
  <c r="F56" i="4" s="1"/>
  <c r="V16" i="4"/>
  <c r="G47" i="4"/>
  <c r="F47" i="4" s="1"/>
  <c r="G55" i="4"/>
  <c r="F55" i="4" s="1"/>
  <c r="V24" i="4"/>
  <c r="E59" i="8" l="1"/>
  <c r="J59" i="8"/>
  <c r="I59" i="8"/>
  <c r="H59" i="8" s="1"/>
  <c r="T28" i="8"/>
  <c r="U28" i="8" s="1"/>
  <c r="I60" i="8"/>
  <c r="H60" i="8" s="1"/>
  <c r="T29" i="8"/>
  <c r="U29" i="8" s="1"/>
  <c r="E60" i="8"/>
  <c r="J60" i="8"/>
  <c r="J54" i="8"/>
  <c r="E54" i="8"/>
  <c r="I54" i="8"/>
  <c r="H54" i="8" s="1"/>
  <c r="T23" i="8"/>
  <c r="U23" i="8" s="1"/>
  <c r="I43" i="8"/>
  <c r="H43" i="8" s="1"/>
  <c r="J43" i="8"/>
  <c r="E43" i="8"/>
  <c r="T12" i="8"/>
  <c r="U12" i="8" s="1"/>
  <c r="J51" i="8"/>
  <c r="I51" i="8"/>
  <c r="H51" i="8" s="1"/>
  <c r="E51" i="8"/>
  <c r="T20" i="8"/>
  <c r="U20" i="8" s="1"/>
  <c r="G44" i="8"/>
  <c r="F44" i="8" s="1"/>
  <c r="V13" i="8"/>
  <c r="G52" i="8"/>
  <c r="F52" i="8" s="1"/>
  <c r="V21" i="8"/>
  <c r="E38" i="8"/>
  <c r="J38" i="8"/>
  <c r="I38" i="8"/>
  <c r="H38" i="8" s="1"/>
  <c r="T7" i="8"/>
  <c r="U7" i="8" s="1"/>
  <c r="G49" i="8"/>
  <c r="F49" i="8" s="1"/>
  <c r="V18" i="8"/>
  <c r="G36" i="8"/>
  <c r="F36" i="8" s="1"/>
  <c r="V5" i="8"/>
  <c r="G57" i="8"/>
  <c r="F57" i="8" s="1"/>
  <c r="V26" i="8"/>
  <c r="V10" i="8"/>
  <c r="G41" i="8"/>
  <c r="F41" i="8" s="1"/>
  <c r="V15" i="8"/>
  <c r="G46" i="8"/>
  <c r="F46" i="8" s="1"/>
  <c r="E59" i="7"/>
  <c r="T28" i="7"/>
  <c r="U28" i="7" s="1"/>
  <c r="J59" i="7"/>
  <c r="I59" i="7"/>
  <c r="H59" i="7" s="1"/>
  <c r="J43" i="7"/>
  <c r="E43" i="7"/>
  <c r="T12" i="7"/>
  <c r="U12" i="7" s="1"/>
  <c r="I43" i="7"/>
  <c r="H43" i="7" s="1"/>
  <c r="V14" i="7"/>
  <c r="G45" i="7"/>
  <c r="F45" i="7" s="1"/>
  <c r="V17" i="7"/>
  <c r="G48" i="7"/>
  <c r="F48" i="7" s="1"/>
  <c r="V9" i="7"/>
  <c r="G40" i="7"/>
  <c r="F40" i="7" s="1"/>
  <c r="G60" i="7"/>
  <c r="F60" i="7" s="1"/>
  <c r="V29" i="7"/>
  <c r="G51" i="7"/>
  <c r="F51" i="7" s="1"/>
  <c r="V20" i="7"/>
  <c r="V24" i="7"/>
  <c r="G55" i="7"/>
  <c r="F55" i="7" s="1"/>
  <c r="V26" i="7"/>
  <c r="G57" i="7"/>
  <c r="F57" i="7" s="1"/>
  <c r="G36" i="7"/>
  <c r="F36" i="7" s="1"/>
  <c r="V5" i="7"/>
  <c r="G56" i="7"/>
  <c r="F56" i="7" s="1"/>
  <c r="V25" i="7"/>
  <c r="V6" i="7"/>
  <c r="G37" i="7"/>
  <c r="F37" i="7" s="1"/>
  <c r="V15" i="7"/>
  <c r="G46" i="7"/>
  <c r="F46" i="7" s="1"/>
  <c r="G50" i="7"/>
  <c r="F50" i="7" s="1"/>
  <c r="V19" i="7"/>
  <c r="V30" i="7"/>
  <c r="G61" i="7"/>
  <c r="F61" i="7" s="1"/>
  <c r="G58" i="7"/>
  <c r="F58" i="7" s="1"/>
  <c r="V27" i="7"/>
  <c r="G42" i="7"/>
  <c r="F42" i="7" s="1"/>
  <c r="V11" i="7"/>
  <c r="E51" i="5"/>
  <c r="T20" i="5"/>
  <c r="U20" i="5" s="1"/>
  <c r="J51" i="5"/>
  <c r="I51" i="5"/>
  <c r="H51" i="5" s="1"/>
  <c r="V23" i="5"/>
  <c r="G54" i="5"/>
  <c r="F54" i="5" s="1"/>
  <c r="V15" i="5"/>
  <c r="G46" i="5"/>
  <c r="F46" i="5" s="1"/>
  <c r="G44" i="5"/>
  <c r="F44" i="5" s="1"/>
  <c r="V13" i="5"/>
  <c r="G42" i="5"/>
  <c r="F42" i="5" s="1"/>
  <c r="V11" i="5"/>
  <c r="V18" i="5"/>
  <c r="G49" i="5"/>
  <c r="F49" i="5" s="1"/>
  <c r="G50" i="5"/>
  <c r="F50" i="5" s="1"/>
  <c r="V19" i="5"/>
  <c r="G55" i="5"/>
  <c r="F55" i="5" s="1"/>
  <c r="V24" i="5"/>
  <c r="G39" i="5"/>
  <c r="F39" i="5" s="1"/>
  <c r="V8" i="5"/>
  <c r="G36" i="5"/>
  <c r="F36" i="5" s="1"/>
  <c r="V5" i="5"/>
  <c r="G52" i="5"/>
  <c r="F52" i="5" s="1"/>
  <c r="V21" i="5"/>
  <c r="G47" i="5"/>
  <c r="F47" i="5" s="1"/>
  <c r="V16" i="5"/>
  <c r="V26" i="5"/>
  <c r="G57" i="5"/>
  <c r="F57" i="5" s="1"/>
  <c r="G60" i="5"/>
  <c r="F60" i="5" s="1"/>
  <c r="V29" i="5"/>
  <c r="V7" i="5"/>
  <c r="G38" i="5"/>
  <c r="F38" i="5" s="1"/>
  <c r="V10" i="5"/>
  <c r="G41" i="5"/>
  <c r="F41" i="5" s="1"/>
  <c r="G43" i="5"/>
  <c r="F43" i="5" s="1"/>
  <c r="V12" i="5"/>
  <c r="G61" i="5"/>
  <c r="F61" i="5" s="1"/>
  <c r="V30" i="5"/>
  <c r="G59" i="5"/>
  <c r="F59" i="5" s="1"/>
  <c r="V28" i="5"/>
  <c r="I60" i="4"/>
  <c r="H60" i="4" s="1"/>
  <c r="J60" i="4"/>
  <c r="E60" i="4"/>
  <c r="T29" i="4"/>
  <c r="U29" i="4" s="1"/>
  <c r="E43" i="4"/>
  <c r="T12" i="4"/>
  <c r="U12" i="4" s="1"/>
  <c r="J43" i="4"/>
  <c r="I43" i="4"/>
  <c r="H43" i="4" s="1"/>
  <c r="T26" i="4"/>
  <c r="U26" i="4" s="1"/>
  <c r="E57" i="4"/>
  <c r="J57" i="4"/>
  <c r="I57" i="4"/>
  <c r="H57" i="4" s="1"/>
  <c r="V14" i="4"/>
  <c r="G45" i="4"/>
  <c r="F45" i="4" s="1"/>
  <c r="V23" i="4"/>
  <c r="G54" i="4"/>
  <c r="F54" i="4" s="1"/>
  <c r="V9" i="4"/>
  <c r="G40" i="4"/>
  <c r="F40" i="4" s="1"/>
  <c r="V15" i="4"/>
  <c r="G46" i="4"/>
  <c r="F46" i="4" s="1"/>
  <c r="G44" i="4"/>
  <c r="F44" i="4" s="1"/>
  <c r="V13" i="4"/>
  <c r="G36" i="4"/>
  <c r="F36" i="4" s="1"/>
  <c r="V5" i="4"/>
  <c r="G42" i="4"/>
  <c r="F42" i="4" s="1"/>
  <c r="V11" i="4"/>
  <c r="G58" i="4"/>
  <c r="F58" i="4" s="1"/>
  <c r="V27" i="4"/>
  <c r="V10" i="4"/>
  <c r="G41" i="4"/>
  <c r="F41" i="4" s="1"/>
  <c r="V18" i="4"/>
  <c r="G49" i="4"/>
  <c r="F49" i="4" s="1"/>
  <c r="V6" i="4"/>
  <c r="G37" i="4"/>
  <c r="F37" i="4" s="1"/>
  <c r="V7" i="4"/>
  <c r="G38" i="4"/>
  <c r="F38" i="4" s="1"/>
  <c r="G59" i="4"/>
  <c r="F59" i="4" s="1"/>
  <c r="V28" i="4"/>
  <c r="G51" i="4"/>
  <c r="F51" i="4" s="1"/>
  <c r="V20" i="4"/>
  <c r="V17" i="4"/>
  <c r="G48" i="4"/>
  <c r="F48" i="4" s="1"/>
  <c r="G50" i="4"/>
  <c r="F50" i="4" s="1"/>
  <c r="V19" i="4"/>
  <c r="G43" i="8" l="1"/>
  <c r="F43" i="8" s="1"/>
  <c r="V12" i="8"/>
  <c r="G60" i="8"/>
  <c r="F60" i="8" s="1"/>
  <c r="V29" i="8"/>
  <c r="V7" i="8"/>
  <c r="G38" i="8"/>
  <c r="F38" i="8" s="1"/>
  <c r="G51" i="8"/>
  <c r="F51" i="8" s="1"/>
  <c r="V20" i="8"/>
  <c r="V23" i="8"/>
  <c r="G54" i="8"/>
  <c r="F54" i="8" s="1"/>
  <c r="G59" i="8"/>
  <c r="F59" i="8" s="1"/>
  <c r="V28" i="8"/>
  <c r="G43" i="7"/>
  <c r="F43" i="7" s="1"/>
  <c r="V12" i="7"/>
  <c r="G59" i="7"/>
  <c r="F59" i="7" s="1"/>
  <c r="V28" i="7"/>
  <c r="G51" i="5"/>
  <c r="F51" i="5" s="1"/>
  <c r="V20" i="5"/>
  <c r="G43" i="4"/>
  <c r="F43" i="4" s="1"/>
  <c r="V12" i="4"/>
  <c r="G60" i="4"/>
  <c r="F60" i="4" s="1"/>
  <c r="V29" i="4"/>
  <c r="G57" i="4"/>
  <c r="F57" i="4" s="1"/>
  <c r="V26" i="4"/>
  <c r="G30" i="1" l="1"/>
  <c r="G2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5" i="1"/>
  <c r="N11" i="1"/>
  <c r="D9" i="9" s="1"/>
  <c r="N19" i="1"/>
  <c r="D17" i="9" s="1"/>
  <c r="N27" i="1"/>
  <c r="D25" i="9" s="1"/>
  <c r="N28" i="1"/>
  <c r="D26" i="9" s="1"/>
  <c r="N30" i="1"/>
  <c r="D28" i="9" s="1"/>
  <c r="N29" i="1" l="1"/>
  <c r="D27" i="9" s="1"/>
  <c r="I29" i="1"/>
  <c r="J22" i="1"/>
  <c r="P22" i="1" s="1"/>
  <c r="N22" i="1"/>
  <c r="D20" i="9" s="1"/>
  <c r="J6" i="1"/>
  <c r="P6" i="1" s="1"/>
  <c r="Q6" i="1" s="1"/>
  <c r="N6" i="1"/>
  <c r="D4" i="9" s="1"/>
  <c r="J18" i="1"/>
  <c r="P18" i="1" s="1"/>
  <c r="N18" i="1"/>
  <c r="D16" i="9" s="1"/>
  <c r="J17" i="1"/>
  <c r="P17" i="1" s="1"/>
  <c r="N17" i="1"/>
  <c r="D15" i="9" s="1"/>
  <c r="J30" i="1"/>
  <c r="P30" i="1" s="1"/>
  <c r="J24" i="1"/>
  <c r="P24" i="1" s="1"/>
  <c r="N24" i="1"/>
  <c r="D22" i="9" s="1"/>
  <c r="J16" i="1"/>
  <c r="P16" i="1" s="1"/>
  <c r="N16" i="1"/>
  <c r="D14" i="9" s="1"/>
  <c r="J8" i="1"/>
  <c r="P8" i="1" s="1"/>
  <c r="N8" i="1"/>
  <c r="D6" i="9" s="1"/>
  <c r="J29" i="1"/>
  <c r="P29" i="1" s="1"/>
  <c r="J14" i="1"/>
  <c r="P14" i="1" s="1"/>
  <c r="N14" i="1"/>
  <c r="D12" i="9" s="1"/>
  <c r="I21" i="1"/>
  <c r="N21" i="1"/>
  <c r="D19" i="9" s="1"/>
  <c r="I20" i="1"/>
  <c r="N20" i="1"/>
  <c r="D18" i="9" s="1"/>
  <c r="J26" i="1"/>
  <c r="P26" i="1" s="1"/>
  <c r="N26" i="1"/>
  <c r="D24" i="9" s="1"/>
  <c r="J25" i="1"/>
  <c r="P25" i="1" s="1"/>
  <c r="N25" i="1"/>
  <c r="D23" i="9" s="1"/>
  <c r="J9" i="1"/>
  <c r="P9" i="1" s="1"/>
  <c r="N9" i="1"/>
  <c r="D7" i="9" s="1"/>
  <c r="J5" i="1"/>
  <c r="P5" i="1" s="1"/>
  <c r="N5" i="1"/>
  <c r="D3" i="9" s="1"/>
  <c r="J23" i="1"/>
  <c r="P23" i="1" s="1"/>
  <c r="N23" i="1"/>
  <c r="D21" i="9" s="1"/>
  <c r="J15" i="1"/>
  <c r="P15" i="1" s="1"/>
  <c r="N15" i="1"/>
  <c r="D13" i="9" s="1"/>
  <c r="J7" i="1"/>
  <c r="P7" i="1" s="1"/>
  <c r="N7" i="1"/>
  <c r="D5" i="9" s="1"/>
  <c r="I13" i="1"/>
  <c r="N13" i="1"/>
  <c r="D11" i="9" s="1"/>
  <c r="I12" i="1"/>
  <c r="N12" i="1"/>
  <c r="D10" i="9" s="1"/>
  <c r="N10" i="1"/>
  <c r="D8" i="9" s="1"/>
  <c r="J28" i="1"/>
  <c r="P28" i="1" s="1"/>
  <c r="I30" i="1"/>
  <c r="I28" i="1"/>
  <c r="J27" i="1"/>
  <c r="P27" i="1" s="1"/>
  <c r="J19" i="1"/>
  <c r="P19" i="1" s="1"/>
  <c r="J11" i="1"/>
  <c r="P11" i="1" s="1"/>
  <c r="I27" i="1"/>
  <c r="I19" i="1"/>
  <c r="I11" i="1"/>
  <c r="J21" i="1"/>
  <c r="P21" i="1" s="1"/>
  <c r="J13" i="1"/>
  <c r="P13" i="1" s="1"/>
  <c r="I26" i="1"/>
  <c r="L26" i="1" s="1"/>
  <c r="I18" i="1"/>
  <c r="L18" i="1" s="1"/>
  <c r="J20" i="1"/>
  <c r="P20" i="1" s="1"/>
  <c r="J12" i="1"/>
  <c r="P12" i="1" s="1"/>
  <c r="I25" i="1"/>
  <c r="I17" i="1"/>
  <c r="I9" i="1"/>
  <c r="L9" i="1" s="1"/>
  <c r="I24" i="1"/>
  <c r="I16" i="1"/>
  <c r="L16" i="1" s="1"/>
  <c r="I8" i="1"/>
  <c r="I5" i="1"/>
  <c r="I23" i="1"/>
  <c r="I15" i="1"/>
  <c r="I7" i="1"/>
  <c r="I22" i="1"/>
  <c r="I14" i="1"/>
  <c r="I6" i="1"/>
  <c r="B14" i="9" l="1"/>
  <c r="B7" i="9"/>
  <c r="B16" i="9"/>
  <c r="B24" i="9"/>
  <c r="L12" i="1"/>
  <c r="L10" i="1"/>
  <c r="L5" i="1"/>
  <c r="L8" i="1"/>
  <c r="Q9" i="1"/>
  <c r="R9" i="1" s="1"/>
  <c r="F7" i="9" s="1"/>
  <c r="D40" i="1"/>
  <c r="D49" i="1"/>
  <c r="D57" i="1"/>
  <c r="D43" i="1"/>
  <c r="Q16" i="1"/>
  <c r="R16" i="1" s="1"/>
  <c r="F14" i="9" s="1"/>
  <c r="D47" i="1"/>
  <c r="L6" i="1"/>
  <c r="L28" i="1"/>
  <c r="L7" i="1"/>
  <c r="L17" i="1"/>
  <c r="L14" i="1"/>
  <c r="L24" i="1"/>
  <c r="L13" i="1"/>
  <c r="L22" i="1"/>
  <c r="L15" i="1"/>
  <c r="L25" i="1"/>
  <c r="L11" i="1"/>
  <c r="L30" i="1"/>
  <c r="Q18" i="1"/>
  <c r="R18" i="1" s="1"/>
  <c r="F16" i="9" s="1"/>
  <c r="Q26" i="1"/>
  <c r="R26" i="1" s="1"/>
  <c r="F24" i="9" s="1"/>
  <c r="L29" i="1"/>
  <c r="L20" i="1"/>
  <c r="L23" i="1"/>
  <c r="L19" i="1"/>
  <c r="L21" i="1"/>
  <c r="L27" i="1"/>
  <c r="B25" i="9" l="1"/>
  <c r="B19" i="9"/>
  <c r="B17" i="9"/>
  <c r="B21" i="9"/>
  <c r="B18" i="9"/>
  <c r="B27" i="9"/>
  <c r="B28" i="9"/>
  <c r="B9" i="9"/>
  <c r="B23" i="9"/>
  <c r="B13" i="9"/>
  <c r="B20" i="9"/>
  <c r="B11" i="9"/>
  <c r="B22" i="9"/>
  <c r="B12" i="9"/>
  <c r="B15" i="9"/>
  <c r="B5" i="9"/>
  <c r="B26" i="9"/>
  <c r="B4" i="9"/>
  <c r="B6" i="9"/>
  <c r="Q8" i="1"/>
  <c r="R8" i="1" s="1"/>
  <c r="F6" i="9" s="1"/>
  <c r="B3" i="9"/>
  <c r="B10" i="9"/>
  <c r="Q12" i="1"/>
  <c r="R12" i="1" s="1"/>
  <c r="F10" i="9" s="1"/>
  <c r="D39" i="1"/>
  <c r="Q5" i="1"/>
  <c r="R5" i="1" s="1"/>
  <c r="F3" i="9" s="1"/>
  <c r="D36" i="1"/>
  <c r="R10" i="1"/>
  <c r="F8" i="9" s="1"/>
  <c r="B8" i="9"/>
  <c r="D41" i="1"/>
  <c r="I40" i="1"/>
  <c r="H40" i="1" s="1"/>
  <c r="J40" i="1"/>
  <c r="I57" i="1"/>
  <c r="H57" i="1" s="1"/>
  <c r="J57" i="1"/>
  <c r="I43" i="1"/>
  <c r="H43" i="1" s="1"/>
  <c r="J43" i="1"/>
  <c r="I39" i="1"/>
  <c r="H39" i="1" s="1"/>
  <c r="J39" i="1"/>
  <c r="J49" i="1"/>
  <c r="I49" i="1"/>
  <c r="H49" i="1" s="1"/>
  <c r="I47" i="1"/>
  <c r="H47" i="1" s="1"/>
  <c r="J47" i="1"/>
  <c r="T12" i="1"/>
  <c r="U12" i="1" s="1"/>
  <c r="E43" i="1"/>
  <c r="Q13" i="1"/>
  <c r="R13" i="1" s="1"/>
  <c r="F11" i="9" s="1"/>
  <c r="D44" i="1"/>
  <c r="T26" i="1"/>
  <c r="U26" i="1" s="1"/>
  <c r="E57" i="1"/>
  <c r="Q11" i="1"/>
  <c r="R11" i="1" s="1"/>
  <c r="F9" i="9" s="1"/>
  <c r="D42" i="1"/>
  <c r="Q14" i="1"/>
  <c r="R14" i="1" s="1"/>
  <c r="F12" i="9" s="1"/>
  <c r="D45" i="1"/>
  <c r="D48" i="1"/>
  <c r="D50" i="1"/>
  <c r="Q23" i="1"/>
  <c r="R23" i="1" s="1"/>
  <c r="F21" i="9" s="1"/>
  <c r="D54" i="1"/>
  <c r="Q28" i="1"/>
  <c r="R28" i="1" s="1"/>
  <c r="F26" i="9" s="1"/>
  <c r="D59" i="1"/>
  <c r="T8" i="1"/>
  <c r="U8" i="1" s="1"/>
  <c r="E39" i="1"/>
  <c r="T9" i="1"/>
  <c r="U9" i="1" s="1"/>
  <c r="E40" i="1"/>
  <c r="T18" i="1"/>
  <c r="U18" i="1" s="1"/>
  <c r="E49" i="1"/>
  <c r="Q30" i="1"/>
  <c r="R30" i="1" s="1"/>
  <c r="F28" i="9" s="1"/>
  <c r="D61" i="1"/>
  <c r="Q7" i="1"/>
  <c r="R7" i="1" s="1"/>
  <c r="F5" i="9" s="1"/>
  <c r="D38" i="1"/>
  <c r="Q20" i="1"/>
  <c r="R20" i="1" s="1"/>
  <c r="F18" i="9" s="1"/>
  <c r="D51" i="1"/>
  <c r="R6" i="1"/>
  <c r="F4" i="9" s="1"/>
  <c r="D37" i="1"/>
  <c r="Q24" i="1"/>
  <c r="R24" i="1" s="1"/>
  <c r="F22" i="9" s="1"/>
  <c r="D55" i="1"/>
  <c r="Q27" i="1"/>
  <c r="R27" i="1" s="1"/>
  <c r="F25" i="9" s="1"/>
  <c r="D58" i="1"/>
  <c r="Q21" i="1"/>
  <c r="R21" i="1" s="1"/>
  <c r="F19" i="9" s="1"/>
  <c r="D52" i="1"/>
  <c r="Q25" i="1"/>
  <c r="R25" i="1" s="1"/>
  <c r="F23" i="9" s="1"/>
  <c r="D56" i="1"/>
  <c r="Q15" i="1"/>
  <c r="R15" i="1" s="1"/>
  <c r="F13" i="9" s="1"/>
  <c r="D46" i="1"/>
  <c r="Q29" i="1"/>
  <c r="R29" i="1" s="1"/>
  <c r="F27" i="9" s="1"/>
  <c r="D60" i="1"/>
  <c r="Q22" i="1"/>
  <c r="R22" i="1" s="1"/>
  <c r="F20" i="9" s="1"/>
  <c r="D53" i="1"/>
  <c r="T16" i="1"/>
  <c r="U16" i="1" s="1"/>
  <c r="E47" i="1"/>
  <c r="Q17" i="1"/>
  <c r="R17" i="1" s="1"/>
  <c r="F15" i="9" s="1"/>
  <c r="Q19" i="1"/>
  <c r="R19" i="1" s="1"/>
  <c r="F17" i="9" s="1"/>
  <c r="G40" i="1" l="1"/>
  <c r="F40" i="1" s="1"/>
  <c r="G57" i="1"/>
  <c r="F57" i="1" s="1"/>
  <c r="J36" i="1"/>
  <c r="I36" i="1"/>
  <c r="H36" i="1" s="1"/>
  <c r="T5" i="1"/>
  <c r="U5" i="1" s="1"/>
  <c r="V5" i="1" s="1"/>
  <c r="E36" i="1"/>
  <c r="J41" i="1"/>
  <c r="I41" i="1"/>
  <c r="H41" i="1" s="1"/>
  <c r="E41" i="1"/>
  <c r="T10" i="1"/>
  <c r="U10" i="1" s="1"/>
  <c r="G39" i="1"/>
  <c r="F39" i="1" s="1"/>
  <c r="G47" i="1"/>
  <c r="F47" i="1" s="1"/>
  <c r="G49" i="1"/>
  <c r="F49" i="1" s="1"/>
  <c r="G43" i="1"/>
  <c r="F43" i="1" s="1"/>
  <c r="J58" i="1"/>
  <c r="I58" i="1"/>
  <c r="H58" i="1" s="1"/>
  <c r="I60" i="1"/>
  <c r="H60" i="1" s="1"/>
  <c r="J60" i="1"/>
  <c r="J56" i="1"/>
  <c r="I56" i="1"/>
  <c r="H56" i="1" s="1"/>
  <c r="I50" i="1"/>
  <c r="H50" i="1" s="1"/>
  <c r="J50" i="1"/>
  <c r="I55" i="1"/>
  <c r="H55" i="1" s="1"/>
  <c r="J55" i="1"/>
  <c r="V26" i="1"/>
  <c r="I42" i="1"/>
  <c r="H42" i="1" s="1"/>
  <c r="J42" i="1"/>
  <c r="J46" i="1"/>
  <c r="I46" i="1"/>
  <c r="H46" i="1" s="1"/>
  <c r="V16" i="1"/>
  <c r="J61" i="1"/>
  <c r="I61" i="1"/>
  <c r="H61" i="1" s="1"/>
  <c r="I59" i="1"/>
  <c r="H59" i="1" s="1"/>
  <c r="J59" i="1"/>
  <c r="J45" i="1"/>
  <c r="I45" i="1"/>
  <c r="H45" i="1" s="1"/>
  <c r="I44" i="1"/>
  <c r="H44" i="1" s="1"/>
  <c r="J44" i="1"/>
  <c r="V9" i="1"/>
  <c r="J48" i="1"/>
  <c r="I48" i="1"/>
  <c r="H48" i="1" s="1"/>
  <c r="V8" i="1"/>
  <c r="J51" i="1"/>
  <c r="I51" i="1"/>
  <c r="H51" i="1" s="1"/>
  <c r="I38" i="1"/>
  <c r="H38" i="1" s="1"/>
  <c r="J38" i="1"/>
  <c r="I53" i="1"/>
  <c r="H53" i="1" s="1"/>
  <c r="J53" i="1"/>
  <c r="J52" i="1"/>
  <c r="I52" i="1"/>
  <c r="H52" i="1" s="1"/>
  <c r="J37" i="1"/>
  <c r="I37" i="1"/>
  <c r="H37" i="1" s="1"/>
  <c r="V18" i="1"/>
  <c r="I54" i="1"/>
  <c r="H54" i="1" s="1"/>
  <c r="J54" i="1"/>
  <c r="V12" i="1"/>
  <c r="T21" i="1"/>
  <c r="U21" i="1" s="1"/>
  <c r="E52" i="1"/>
  <c r="T27" i="1"/>
  <c r="U27" i="1" s="1"/>
  <c r="E58" i="1"/>
  <c r="T20" i="1"/>
  <c r="U20" i="1" s="1"/>
  <c r="E51" i="1"/>
  <c r="T22" i="1"/>
  <c r="U22" i="1" s="1"/>
  <c r="E53" i="1"/>
  <c r="T23" i="1"/>
  <c r="U23" i="1" s="1"/>
  <c r="E54" i="1"/>
  <c r="T11" i="1"/>
  <c r="U11" i="1" s="1"/>
  <c r="E42" i="1"/>
  <c r="T24" i="1"/>
  <c r="U24" i="1" s="1"/>
  <c r="E55" i="1"/>
  <c r="T19" i="1"/>
  <c r="U19" i="1" s="1"/>
  <c r="E50" i="1"/>
  <c r="T25" i="1"/>
  <c r="U25" i="1" s="1"/>
  <c r="E56" i="1"/>
  <c r="T17" i="1"/>
  <c r="U17" i="1" s="1"/>
  <c r="E48" i="1"/>
  <c r="T15" i="1"/>
  <c r="U15" i="1" s="1"/>
  <c r="E46" i="1"/>
  <c r="T7" i="1"/>
  <c r="U7" i="1" s="1"/>
  <c r="E38" i="1"/>
  <c r="T6" i="1"/>
  <c r="U6" i="1" s="1"/>
  <c r="E37" i="1"/>
  <c r="T29" i="1"/>
  <c r="U29" i="1" s="1"/>
  <c r="E60" i="1"/>
  <c r="T30" i="1"/>
  <c r="U30" i="1" s="1"/>
  <c r="E61" i="1"/>
  <c r="T28" i="1"/>
  <c r="U28" i="1" s="1"/>
  <c r="E59" i="1"/>
  <c r="T14" i="1"/>
  <c r="U14" i="1" s="1"/>
  <c r="E45" i="1"/>
  <c r="T13" i="1"/>
  <c r="U13" i="1" s="1"/>
  <c r="E44" i="1"/>
  <c r="G55" i="1" l="1"/>
  <c r="G41" i="1"/>
  <c r="F41" i="1" s="1"/>
  <c r="G61" i="1"/>
  <c r="G46" i="1"/>
  <c r="G51" i="1"/>
  <c r="F51" i="1" s="1"/>
  <c r="G42" i="1"/>
  <c r="F42" i="1" s="1"/>
  <c r="G37" i="1"/>
  <c r="F37" i="1" s="1"/>
  <c r="G36" i="1"/>
  <c r="F36" i="1" s="1"/>
  <c r="V10" i="1"/>
  <c r="G56" i="1"/>
  <c r="F56" i="1" s="1"/>
  <c r="G59" i="1"/>
  <c r="F59" i="1" s="1"/>
  <c r="G50" i="1"/>
  <c r="G38" i="1"/>
  <c r="F38" i="1" s="1"/>
  <c r="G53" i="1"/>
  <c r="F53" i="1" s="1"/>
  <c r="G44" i="1"/>
  <c r="F44" i="1" s="1"/>
  <c r="G48" i="1"/>
  <c r="F48" i="1" s="1"/>
  <c r="G58" i="1"/>
  <c r="F58" i="1" s="1"/>
  <c r="G60" i="1"/>
  <c r="F60" i="1" s="1"/>
  <c r="G45" i="1"/>
  <c r="F45" i="1" s="1"/>
  <c r="G54" i="1"/>
  <c r="F54" i="1" s="1"/>
  <c r="G52" i="1"/>
  <c r="F52" i="1" s="1"/>
  <c r="V7" i="1"/>
  <c r="V28" i="1"/>
  <c r="V20" i="1"/>
  <c r="V24" i="1"/>
  <c r="F55" i="1"/>
  <c r="V22" i="1"/>
  <c r="V29" i="1"/>
  <c r="V27" i="1"/>
  <c r="F46" i="1"/>
  <c r="V19" i="1"/>
  <c r="F50" i="1"/>
  <c r="V17" i="1"/>
  <c r="V15" i="1"/>
  <c r="V13" i="1"/>
  <c r="V11" i="1"/>
  <c r="V14" i="1"/>
  <c r="V6" i="1"/>
  <c r="V25" i="1"/>
  <c r="V23" i="1"/>
  <c r="V21" i="1"/>
  <c r="V30" i="1"/>
  <c r="F61" i="1"/>
</calcChain>
</file>

<file path=xl/sharedStrings.xml><?xml version="1.0" encoding="utf-8"?>
<sst xmlns="http://schemas.openxmlformats.org/spreadsheetml/2006/main" count="758" uniqueCount="71">
  <si>
    <t>Supplier</t>
  </si>
  <si>
    <t>Code</t>
  </si>
  <si>
    <t>ADU</t>
  </si>
  <si>
    <t xml:space="preserve">DLT (days) </t>
  </si>
  <si>
    <t>LT factor</t>
  </si>
  <si>
    <t>Variability Factor</t>
  </si>
  <si>
    <t>MOC (days)</t>
  </si>
  <si>
    <t>MOQ</t>
  </si>
  <si>
    <t>ADU*MOC</t>
  </si>
  <si>
    <t>ADU*DLT* LTF</t>
  </si>
  <si>
    <t>Green Zone</t>
  </si>
  <si>
    <t>Yellow Zone</t>
  </si>
  <si>
    <t xml:space="preserve">Red Base </t>
  </si>
  <si>
    <t>Red Safety</t>
  </si>
  <si>
    <t>Red Zone</t>
  </si>
  <si>
    <t>Top of Red</t>
  </si>
  <si>
    <t>Top of Yellow</t>
  </si>
  <si>
    <t>Top of Green</t>
  </si>
  <si>
    <t>P1-1</t>
  </si>
  <si>
    <t>INTERNAL PRODUCTION</t>
  </si>
  <si>
    <t>P2-1</t>
  </si>
  <si>
    <t>P2-2</t>
  </si>
  <si>
    <t>SALOV S.P.A.</t>
  </si>
  <si>
    <t>P3-1</t>
  </si>
  <si>
    <t>NATURAL IT SP z.o.o.</t>
  </si>
  <si>
    <t>P3-2</t>
  </si>
  <si>
    <t>A.D.E.A. S.R.L.</t>
  </si>
  <si>
    <t>P3-3</t>
  </si>
  <si>
    <t>F.LLI RUATA S.P.A.</t>
  </si>
  <si>
    <t>P3-4</t>
  </si>
  <si>
    <t>OLFOOD S.R.L.</t>
  </si>
  <si>
    <t>P3-5</t>
  </si>
  <si>
    <t xml:space="preserve">D.A.R. S.R.L. </t>
  </si>
  <si>
    <t>P3-6</t>
  </si>
  <si>
    <t>P3-7</t>
  </si>
  <si>
    <t>ACTIPACK</t>
  </si>
  <si>
    <t>P3-8</t>
  </si>
  <si>
    <t>P3-9</t>
  </si>
  <si>
    <t>ALL4LABELS Italy NMS s.r.l.</t>
  </si>
  <si>
    <t>P3-10</t>
  </si>
  <si>
    <t>GRANDA ZUCCHERI S.P.A.</t>
  </si>
  <si>
    <t>P3-11</t>
  </si>
  <si>
    <t>BARRY CALLEBAUT COCOA AG</t>
  </si>
  <si>
    <t>P3-12</t>
  </si>
  <si>
    <t>P3-13</t>
  </si>
  <si>
    <t>P3-14</t>
  </si>
  <si>
    <t>UNIGLAD INGREDIENTI S.R.L.</t>
  </si>
  <si>
    <t>P3-15</t>
  </si>
  <si>
    <t>BASF ITALIA S.P.A.</t>
  </si>
  <si>
    <t>P3-16</t>
  </si>
  <si>
    <t>KERRY INGREDIENTS &amp; FLAVOURS LTD GLOBAL TECHNOLOGY</t>
  </si>
  <si>
    <t>P3-17</t>
  </si>
  <si>
    <t>BIOCHIM S.R.L.</t>
  </si>
  <si>
    <t>P3-18</t>
  </si>
  <si>
    <t>P3-19</t>
  </si>
  <si>
    <t>P3-20</t>
  </si>
  <si>
    <t>P3-21</t>
  </si>
  <si>
    <t>P3-22</t>
  </si>
  <si>
    <t>P3-23</t>
  </si>
  <si>
    <t>SMURFIT KAPPA ITALIA S.P.A.</t>
  </si>
  <si>
    <t>P3-24</t>
  </si>
  <si>
    <t>P3-25</t>
  </si>
  <si>
    <t>P3-26</t>
  </si>
  <si>
    <t>RELATIONSHIP BETWEEN BUFFERS</t>
  </si>
  <si>
    <t>(AVO) Average Order Frequency</t>
  </si>
  <si>
    <t>Red Buffer Safety (Days)</t>
  </si>
  <si>
    <t>High Red</t>
  </si>
  <si>
    <t>High Yellow</t>
  </si>
  <si>
    <t>OptimalZone</t>
  </si>
  <si>
    <t>Low Yellow</t>
  </si>
  <si>
    <t>Low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</si>
</sst>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_(* #,##0.0_);_(* \(#,##0.0\);_(* &quot;-&quot;?_);_(@_)"/>
  </numFmts>
  <fonts count="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</font>
    <font>
      <b/>
      <sz val="10"/>
      <name val="Verdana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96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3">
    <xf numFmtId="0" fontId="0" fillId="0" borderId="0" xfId="0"/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/>
    </xf>
    <xf numFmtId="164" fontId="0" fillId="0" borderId="1" xfId="0" applyNumberFormat="1" applyBorder="1"/>
    <xf numFmtId="165" fontId="0" fillId="7" borderId="1" xfId="1" applyNumberFormat="1" applyFont="1" applyFill="1" applyBorder="1"/>
    <xf numFmtId="165" fontId="0" fillId="8" borderId="1" xfId="0" applyNumberFormat="1" applyFill="1" applyBorder="1"/>
    <xf numFmtId="165" fontId="0" fillId="0" borderId="1" xfId="0" applyNumberFormat="1" applyBorder="1"/>
    <xf numFmtId="43" fontId="0" fillId="0" borderId="1" xfId="0" applyNumberFormat="1" applyBorder="1"/>
    <xf numFmtId="165" fontId="0" fillId="9" borderId="1" xfId="0" applyNumberFormat="1" applyFill="1" applyBorder="1"/>
    <xf numFmtId="165" fontId="3" fillId="7" borderId="1" xfId="0" applyNumberFormat="1" applyFont="1" applyFill="1" applyBorder="1" applyAlignment="1">
      <alignment horizontal="center"/>
    </xf>
    <xf numFmtId="165" fontId="3" fillId="8" borderId="1" xfId="0" applyNumberFormat="1" applyFont="1" applyFill="1" applyBorder="1"/>
    <xf numFmtId="165" fontId="3" fillId="9" borderId="1" xfId="0" applyNumberFormat="1" applyFont="1" applyFill="1" applyBorder="1"/>
    <xf numFmtId="165" fontId="0" fillId="10" borderId="1" xfId="1" applyNumberFormat="1" applyFont="1" applyFill="1" applyBorder="1"/>
    <xf numFmtId="0" fontId="0" fillId="10" borderId="0" xfId="0" applyFill="1"/>
    <xf numFmtId="165" fontId="3" fillId="10" borderId="1" xfId="0" applyNumberFormat="1" applyFont="1" applyFill="1" applyBorder="1" applyAlignment="1">
      <alignment horizontal="center"/>
    </xf>
    <xf numFmtId="165" fontId="3" fillId="10" borderId="1" xfId="0" applyNumberFormat="1" applyFont="1" applyFill="1" applyBorder="1"/>
    <xf numFmtId="0" fontId="6" fillId="10" borderId="2" xfId="0" applyFont="1" applyFill="1" applyBorder="1"/>
    <xf numFmtId="0" fontId="4" fillId="10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3" borderId="1" xfId="0" applyFont="1" applyFill="1" applyBorder="1"/>
    <xf numFmtId="0" fontId="3" fillId="10" borderId="1" xfId="0" applyFont="1" applyFill="1" applyBorder="1"/>
    <xf numFmtId="0" fontId="3" fillId="4" borderId="1" xfId="0" applyFont="1" applyFill="1" applyBorder="1"/>
    <xf numFmtId="0" fontId="3" fillId="0" borderId="0" xfId="0" applyFont="1"/>
    <xf numFmtId="0" fontId="0" fillId="11" borderId="0" xfId="0" applyFill="1"/>
    <xf numFmtId="0" fontId="6" fillId="12" borderId="2" xfId="0" applyFont="1" applyFill="1" applyBorder="1"/>
    <xf numFmtId="0" fontId="4" fillId="12" borderId="1" xfId="0" applyFont="1" applyFill="1" applyBorder="1" applyAlignment="1">
      <alignment horizontal="center"/>
    </xf>
    <xf numFmtId="0" fontId="3" fillId="12" borderId="0" xfId="0" applyFont="1" applyFill="1" applyAlignment="1">
      <alignment vertical="center"/>
    </xf>
    <xf numFmtId="166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165" fontId="0" fillId="13" borderId="1" xfId="0" applyNumberFormat="1" applyFill="1" applyBorder="1"/>
    <xf numFmtId="164" fontId="0" fillId="0" borderId="1" xfId="0" applyNumberForma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3" fillId="3" borderId="9" xfId="0" applyFont="1" applyFill="1" applyBorder="1"/>
    <xf numFmtId="0" fontId="3" fillId="10" borderId="9" xfId="0" applyFont="1" applyFill="1" applyBorder="1"/>
    <xf numFmtId="0" fontId="3" fillId="2" borderId="9" xfId="0" applyFont="1" applyFill="1" applyBorder="1"/>
    <xf numFmtId="0" fontId="3" fillId="4" borderId="10" xfId="0" applyFont="1" applyFill="1" applyBorder="1"/>
    <xf numFmtId="0" fontId="3" fillId="2" borderId="10" xfId="0" applyFont="1" applyFill="1" applyBorder="1"/>
    <xf numFmtId="0" fontId="3" fillId="3" borderId="10" xfId="0" applyFont="1" applyFill="1" applyBorder="1"/>
    <xf numFmtId="165" fontId="0" fillId="0" borderId="10" xfId="1" applyNumberFormat="1" applyFont="1" applyBorder="1"/>
    <xf numFmtId="165" fontId="0" fillId="0" borderId="10" xfId="1" applyNumberFormat="1" applyFont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 textRotation="90"/>
    </xf>
    <xf numFmtId="0" fontId="1" fillId="4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3" fillId="4" borderId="3" xfId="0" applyFont="1" applyFill="1" applyBorder="1"/>
    <xf numFmtId="164" fontId="0" fillId="0" borderId="8" xfId="0" applyNumberFormat="1" applyBorder="1" applyAlignment="1">
      <alignment horizontal="center" vertical="center"/>
    </xf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colors>
    <mruColors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Buffer</a:t>
            </a:r>
            <a:r>
              <a:rPr lang="en-US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Size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Graph!$A$4:$A$12</c:f>
              <c:strCache>
                <c:ptCount val="9"/>
                <c:pt idx="0">
                  <c:v>P3-1</c:v>
                </c:pt>
                <c:pt idx="1">
                  <c:v>P3-2</c:v>
                </c:pt>
                <c:pt idx="2">
                  <c:v>P3-3</c:v>
                </c:pt>
                <c:pt idx="3">
                  <c:v>P3-4</c:v>
                </c:pt>
                <c:pt idx="4">
                  <c:v>P3-5</c:v>
                </c:pt>
                <c:pt idx="5">
                  <c:v>P3-6</c:v>
                </c:pt>
                <c:pt idx="6">
                  <c:v>P3-7</c:v>
                </c:pt>
                <c:pt idx="7">
                  <c:v>P3-8</c:v>
                </c:pt>
                <c:pt idx="8">
                  <c:v>P3-9</c:v>
                </c:pt>
              </c:strCache>
            </c:strRef>
          </c:cat>
          <c:val>
            <c:numRef>
              <c:f>Graph!$B$4:$B$12</c:f>
              <c:numCache>
                <c:formatCode>_(* #,##0_);_(* \(#,##0\);_(* "-"??_);_(@_)</c:formatCode>
                <c:ptCount val="9"/>
                <c:pt idx="0">
                  <c:v>9705.8630864999996</c:v>
                </c:pt>
                <c:pt idx="1">
                  <c:v>1225</c:v>
                </c:pt>
                <c:pt idx="2">
                  <c:v>399.88980499999997</c:v>
                </c:pt>
                <c:pt idx="3">
                  <c:v>5833.8262500000001</c:v>
                </c:pt>
                <c:pt idx="4">
                  <c:v>1105.12941</c:v>
                </c:pt>
                <c:pt idx="5">
                  <c:v>14594.65</c:v>
                </c:pt>
                <c:pt idx="6">
                  <c:v>9705.8630864999996</c:v>
                </c:pt>
                <c:pt idx="7">
                  <c:v>10976</c:v>
                </c:pt>
                <c:pt idx="8">
                  <c:v>11200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D8-4037-A979-83989B58148A}"/>
            </c:ext>
          </c:extLst>
        </c:ser>
        <c:ser>
          <c:idx val="1"/>
          <c:order val="1"/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Graph!$A$4:$A$12</c:f>
              <c:strCache>
                <c:ptCount val="9"/>
                <c:pt idx="0">
                  <c:v>P3-1</c:v>
                </c:pt>
                <c:pt idx="1">
                  <c:v>P3-2</c:v>
                </c:pt>
                <c:pt idx="2">
                  <c:v>P3-3</c:v>
                </c:pt>
                <c:pt idx="3">
                  <c:v>P3-4</c:v>
                </c:pt>
                <c:pt idx="4">
                  <c:v>P3-5</c:v>
                </c:pt>
                <c:pt idx="5">
                  <c:v>P3-6</c:v>
                </c:pt>
                <c:pt idx="6">
                  <c:v>P3-7</c:v>
                </c:pt>
                <c:pt idx="7">
                  <c:v>P3-8</c:v>
                </c:pt>
                <c:pt idx="8">
                  <c:v>P3-9</c:v>
                </c:pt>
              </c:strCache>
            </c:strRef>
          </c:cat>
          <c:val>
            <c:numRef>
              <c:f>Graph!$C$4:$C$12</c:f>
              <c:numCache>
                <c:formatCode>_(* #,##0_);_(* \(#,##0\);_(* "-"??_);_(@_)</c:formatCode>
                <c:ptCount val="9"/>
                <c:pt idx="0">
                  <c:v>7764.6904691999998</c:v>
                </c:pt>
                <c:pt idx="1">
                  <c:v>511.33672799999994</c:v>
                </c:pt>
                <c:pt idx="2">
                  <c:v>298.45594799999998</c:v>
                </c:pt>
                <c:pt idx="3">
                  <c:v>4667.0609999999997</c:v>
                </c:pt>
                <c:pt idx="4">
                  <c:v>884.10352799999998</c:v>
                </c:pt>
                <c:pt idx="5">
                  <c:v>25019.4</c:v>
                </c:pt>
                <c:pt idx="6">
                  <c:v>7764.6904691999998</c:v>
                </c:pt>
                <c:pt idx="7">
                  <c:v>876.23199999999997</c:v>
                </c:pt>
                <c:pt idx="8">
                  <c:v>882.952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D8-4037-A979-83989B58148A}"/>
            </c:ext>
          </c:extLst>
        </c:ser>
        <c:ser>
          <c:idx val="2"/>
          <c:order val="2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Graph!$A$4:$A$12</c:f>
              <c:strCache>
                <c:ptCount val="9"/>
                <c:pt idx="0">
                  <c:v>P3-1</c:v>
                </c:pt>
                <c:pt idx="1">
                  <c:v>P3-2</c:v>
                </c:pt>
                <c:pt idx="2">
                  <c:v>P3-3</c:v>
                </c:pt>
                <c:pt idx="3">
                  <c:v>P3-4</c:v>
                </c:pt>
                <c:pt idx="4">
                  <c:v>P3-5</c:v>
                </c:pt>
                <c:pt idx="5">
                  <c:v>P3-6</c:v>
                </c:pt>
                <c:pt idx="6">
                  <c:v>P3-7</c:v>
                </c:pt>
                <c:pt idx="7">
                  <c:v>P3-8</c:v>
                </c:pt>
                <c:pt idx="8">
                  <c:v>P3-9</c:v>
                </c:pt>
              </c:strCache>
            </c:strRef>
          </c:cat>
          <c:val>
            <c:numRef>
              <c:f>Graph!$D$4:$D$12</c:f>
              <c:numCache>
                <c:formatCode>_(* #,##0_);_(* \(#,##0\);_(* "-"??_);_(@_)</c:formatCode>
                <c:ptCount val="9"/>
                <c:pt idx="0">
                  <c:v>5546.2074779999994</c:v>
                </c:pt>
                <c:pt idx="1">
                  <c:v>700</c:v>
                </c:pt>
                <c:pt idx="2">
                  <c:v>228.50846000000001</c:v>
                </c:pt>
                <c:pt idx="3">
                  <c:v>3333.6149999999993</c:v>
                </c:pt>
                <c:pt idx="4">
                  <c:v>631.50251999999989</c:v>
                </c:pt>
                <c:pt idx="5">
                  <c:v>8339.7999999999993</c:v>
                </c:pt>
                <c:pt idx="6">
                  <c:v>5546.2074779999994</c:v>
                </c:pt>
                <c:pt idx="7">
                  <c:v>6272</c:v>
                </c:pt>
                <c:pt idx="8">
                  <c:v>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D8-4037-A979-83989B581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1817103"/>
        <c:axId val="1821818351"/>
      </c:barChart>
      <c:catAx>
        <c:axId val="182181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818351"/>
        <c:crosses val="autoZero"/>
        <c:auto val="1"/>
        <c:lblAlgn val="ctr"/>
        <c:lblOffset val="100"/>
        <c:noMultiLvlLbl val="0"/>
      </c:catAx>
      <c:valAx>
        <c:axId val="1821818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81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26669</xdr:rowOff>
    </xdr:from>
    <xdr:to>
      <xdr:col>13</xdr:col>
      <xdr:colOff>32385</xdr:colOff>
      <xdr:row>21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933534-88A1-659D-6931-F0430B254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olitoit-my.sharepoint.com/personal/s287192_studenti_polito_it/Documents/Desktop/Politecnico%20di%20Torino/6.%20TESI/Structura%20DB%20COD-1449.xlsx" TargetMode="External"/><Relationship Id="rId1" Type="http://schemas.openxmlformats.org/officeDocument/2006/relationships/externalLinkPath" Target="Structura%20DB%20COD-144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MYVvmbQ-OEKwcJUIEQrlfbmFuy-GesdGvikACDpHbN-RxxI9rpZYRpMmsIVyA9-T" itemId="01UJ7JSE4PRVYCPIDEDRELM5IKVTCSXU2K">
      <xxl21:absoluteUrl r:id="rId2"/>
    </xxl21:alternateUrls>
    <sheetNames>
      <sheetName val="Struttura DB"/>
      <sheetName val="APU"/>
    </sheetNames>
    <sheetDataSet>
      <sheetData sheetId="0"/>
      <sheetData sheetId="1">
        <row r="6">
          <cell r="C6">
            <v>2131.5955199999999</v>
          </cell>
          <cell r="D6">
            <v>1799.6050800000003</v>
          </cell>
          <cell r="E6">
            <v>1840.3843099999999</v>
          </cell>
          <cell r="F6">
            <v>1858.1948266666666</v>
          </cell>
          <cell r="G6">
            <v>1613.8993933333331</v>
          </cell>
        </row>
        <row r="7">
          <cell r="C7">
            <v>213.24243333333334</v>
          </cell>
          <cell r="D7">
            <v>177.24976666666663</v>
          </cell>
          <cell r="E7">
            <v>76.608166666666648</v>
          </cell>
          <cell r="F7">
            <v>81.439833333333311</v>
          </cell>
          <cell r="G7">
            <v>60.194000000000003</v>
          </cell>
        </row>
        <row r="8">
          <cell r="C8">
            <v>86.718766666666667</v>
          </cell>
          <cell r="D8">
            <v>68.793266666666668</v>
          </cell>
          <cell r="E8">
            <v>70.870800000000003</v>
          </cell>
          <cell r="F8">
            <v>74.12866666666666</v>
          </cell>
          <cell r="G8">
            <v>54.793199999999999</v>
          </cell>
        </row>
        <row r="9">
          <cell r="C9">
            <v>1055.8233333333333</v>
          </cell>
          <cell r="D9">
            <v>981.57833333333326</v>
          </cell>
          <cell r="E9">
            <v>1101.7616666666668</v>
          </cell>
          <cell r="F9">
            <v>1158.2783333333332</v>
          </cell>
          <cell r="G9">
            <v>1258.5833333333333</v>
          </cell>
        </row>
        <row r="10">
          <cell r="C10">
            <v>218.46269999999998</v>
          </cell>
          <cell r="D10">
            <v>193.4564</v>
          </cell>
          <cell r="E10">
            <v>199.48663333333332</v>
          </cell>
          <cell r="F10">
            <v>215.3109</v>
          </cell>
          <cell r="G10">
            <v>225.78756666666666</v>
          </cell>
        </row>
        <row r="11">
          <cell r="C11">
            <v>7070</v>
          </cell>
          <cell r="D11">
            <v>8470</v>
          </cell>
          <cell r="E11">
            <v>6428.333333333333</v>
          </cell>
          <cell r="F11">
            <v>5203.333333333333</v>
          </cell>
          <cell r="G11">
            <v>2613.3333333333335</v>
          </cell>
        </row>
        <row r="12">
          <cell r="C12">
            <v>2131.5955199999999</v>
          </cell>
          <cell r="D12">
            <v>1799.6050800000003</v>
          </cell>
          <cell r="E12">
            <v>1840.3843099999999</v>
          </cell>
          <cell r="F12">
            <v>1858.1948266666666</v>
          </cell>
          <cell r="G12">
            <v>1613.8993933333331</v>
          </cell>
        </row>
        <row r="13">
          <cell r="C13">
            <v>232.76666666666665</v>
          </cell>
          <cell r="D13">
            <v>219.53333333333333</v>
          </cell>
          <cell r="E13">
            <v>217.96666666666664</v>
          </cell>
          <cell r="F13">
            <v>215.83333333333331</v>
          </cell>
          <cell r="G13">
            <v>157.03333333333333</v>
          </cell>
        </row>
        <row r="14">
          <cell r="C14">
            <v>235.23333333333332</v>
          </cell>
          <cell r="D14">
            <v>222.33333333333334</v>
          </cell>
          <cell r="E14">
            <v>220.76666666666665</v>
          </cell>
          <cell r="F14">
            <v>215.99999999999997</v>
          </cell>
          <cell r="G14">
            <v>156.80000000000001</v>
          </cell>
        </row>
        <row r="15">
          <cell r="C15">
            <v>2406.1333333333332</v>
          </cell>
          <cell r="D15">
            <v>2152</v>
          </cell>
          <cell r="E15">
            <v>1810.3666666666666</v>
          </cell>
          <cell r="F15">
            <v>2575.333333333333</v>
          </cell>
          <cell r="G15">
            <v>2289.3666666666663</v>
          </cell>
        </row>
        <row r="16">
          <cell r="C16">
            <v>4632.2647199999992</v>
          </cell>
          <cell r="D16">
            <v>4304.8383599999997</v>
          </cell>
          <cell r="E16">
            <v>4504.365906666666</v>
          </cell>
          <cell r="F16">
            <v>4545.5160033333323</v>
          </cell>
          <cell r="G16">
            <v>3662.061381333333</v>
          </cell>
        </row>
        <row r="17">
          <cell r="C17">
            <v>929.71049999999991</v>
          </cell>
          <cell r="D17">
            <v>716.49474833333329</v>
          </cell>
          <cell r="E17">
            <v>822.90111166666657</v>
          </cell>
          <cell r="F17">
            <v>863.4935783333334</v>
          </cell>
          <cell r="G17">
            <v>542.73694500000011</v>
          </cell>
        </row>
        <row r="18">
          <cell r="C18">
            <v>391.89053333333328</v>
          </cell>
          <cell r="D18">
            <v>287.45063333333331</v>
          </cell>
          <cell r="E18">
            <v>321.19473333333332</v>
          </cell>
          <cell r="F18">
            <v>353.06253333333331</v>
          </cell>
          <cell r="G18">
            <v>203.29933333333332</v>
          </cell>
        </row>
        <row r="19">
          <cell r="C19">
            <v>552.38386666666668</v>
          </cell>
          <cell r="D19">
            <v>427.23729999999995</v>
          </cell>
          <cell r="E19">
            <v>461.00686666666661</v>
          </cell>
          <cell r="F19">
            <v>448.21493333333336</v>
          </cell>
          <cell r="G19">
            <v>263.21840000000003</v>
          </cell>
        </row>
        <row r="20">
          <cell r="C20">
            <v>5747.6541333333334</v>
          </cell>
          <cell r="D20">
            <v>5959.6511333333347</v>
          </cell>
          <cell r="E20">
            <v>6223.7058666666671</v>
          </cell>
          <cell r="F20">
            <v>6506.6269333333339</v>
          </cell>
          <cell r="G20">
            <v>3469.8701333333338</v>
          </cell>
        </row>
        <row r="21">
          <cell r="C21">
            <v>1158.1484666666665</v>
          </cell>
          <cell r="D21">
            <v>743.93993333333333</v>
          </cell>
          <cell r="E21">
            <v>748.17023333333327</v>
          </cell>
          <cell r="F21">
            <v>966.04966666666655</v>
          </cell>
          <cell r="G21">
            <v>621.20623333333333</v>
          </cell>
        </row>
        <row r="22">
          <cell r="C22">
            <v>6.742166666666666</v>
          </cell>
          <cell r="D22">
            <v>5.3703999999999992</v>
          </cell>
          <cell r="E22">
            <v>3.6021333333333332</v>
          </cell>
          <cell r="F22">
            <v>2.9577333333333331</v>
          </cell>
          <cell r="G22">
            <v>2.9184000000000001</v>
          </cell>
        </row>
        <row r="23">
          <cell r="C23">
            <v>15.381285333333338</v>
          </cell>
          <cell r="D23">
            <v>12.737075333333335</v>
          </cell>
          <cell r="E23">
            <v>8.2584550000000014</v>
          </cell>
          <cell r="F23">
            <v>7.7009883333333349</v>
          </cell>
          <cell r="G23">
            <v>5.1363726666666665</v>
          </cell>
        </row>
        <row r="24">
          <cell r="C24">
            <v>23.068033333333329</v>
          </cell>
          <cell r="D24">
            <v>18.998699999999999</v>
          </cell>
          <cell r="E24">
            <v>12.532033333333331</v>
          </cell>
          <cell r="F24">
            <v>9.9026666666666667</v>
          </cell>
          <cell r="G24">
            <v>9.8671106666666653</v>
          </cell>
        </row>
        <row r="25">
          <cell r="C25">
            <v>378.33333333333331</v>
          </cell>
          <cell r="D25">
            <v>395.56666666666661</v>
          </cell>
          <cell r="E25">
            <v>972.93333333333328</v>
          </cell>
          <cell r="F25">
            <v>812.93333333333328</v>
          </cell>
          <cell r="G25">
            <v>907.66666666666674</v>
          </cell>
        </row>
        <row r="26">
          <cell r="C26">
            <v>5164.7666666666664</v>
          </cell>
          <cell r="D26">
            <v>4475.2666666666664</v>
          </cell>
          <cell r="E26">
            <v>4920.6333333333323</v>
          </cell>
          <cell r="F26">
            <v>5156.3999999999996</v>
          </cell>
          <cell r="G26">
            <v>4118.8666666666659</v>
          </cell>
        </row>
        <row r="27">
          <cell r="C27">
            <v>9959.2999999999993</v>
          </cell>
          <cell r="D27">
            <v>8497.2999999999993</v>
          </cell>
          <cell r="E27">
            <v>8517.0666666666657</v>
          </cell>
          <cell r="F27">
            <v>9170.2666666666664</v>
          </cell>
          <cell r="G27">
            <v>6696.9666666666672</v>
          </cell>
        </row>
        <row r="28">
          <cell r="C28">
            <v>108.58283333333333</v>
          </cell>
          <cell r="D28">
            <v>91.104466666666653</v>
          </cell>
          <cell r="E28">
            <v>85.290899999999993</v>
          </cell>
          <cell r="F28">
            <v>94.072433333333322</v>
          </cell>
          <cell r="G28">
            <v>71.374799999999993</v>
          </cell>
        </row>
        <row r="29">
          <cell r="C29">
            <v>1817.2</v>
          </cell>
          <cell r="D29">
            <v>1681.7333333333331</v>
          </cell>
          <cell r="E29">
            <v>1979.6666666666667</v>
          </cell>
          <cell r="F29">
            <v>2100.2999999999997</v>
          </cell>
          <cell r="G29">
            <v>2374</v>
          </cell>
        </row>
        <row r="30">
          <cell r="C30">
            <v>9756.6666666666661</v>
          </cell>
          <cell r="D30">
            <v>8471.2999999999993</v>
          </cell>
          <cell r="E30">
            <v>8302.1333333333332</v>
          </cell>
          <cell r="F30">
            <v>9160.3333333333321</v>
          </cell>
          <cell r="G30">
            <v>6983.5333333333328</v>
          </cell>
        </row>
        <row r="31">
          <cell r="C31">
            <v>9452.2666666666664</v>
          </cell>
          <cell r="D31">
            <v>9081.0333333333328</v>
          </cell>
          <cell r="E31">
            <v>8755.4333333333325</v>
          </cell>
          <cell r="F31">
            <v>9441</v>
          </cell>
          <cell r="G31">
            <v>6158.7333333333327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16"/>
  <sheetViews>
    <sheetView topLeftCell="A32" workbookViewId="0">
      <selection activeCell="J41" sqref="F41:J41"/>
    </sheetView>
  </sheetViews>
  <sheetFormatPr defaultRowHeight="15"/>
  <cols>
    <col min="1" max="1" width="30" customWidth="1"/>
    <col min="3" max="3" width="10.140625" bestFit="1" customWidth="1"/>
    <col min="4" max="4" width="12.28515625" bestFit="1" customWidth="1"/>
    <col min="5" max="5" width="11.85546875" bestFit="1" customWidth="1"/>
    <col min="6" max="6" width="12.140625" customWidth="1"/>
    <col min="7" max="7" width="10.85546875" bestFit="1" customWidth="1"/>
    <col min="8" max="8" width="11.140625" bestFit="1" customWidth="1"/>
    <col min="9" max="9" width="12.5703125" customWidth="1"/>
    <col min="10" max="10" width="14.7109375" customWidth="1"/>
    <col min="11" max="11" width="3.5703125" style="17" customWidth="1"/>
    <col min="12" max="12" width="15.140625" customWidth="1"/>
    <col min="13" max="13" width="3.5703125" style="17" customWidth="1"/>
    <col min="14" max="14" width="12.42578125" customWidth="1"/>
    <col min="15" max="15" width="3.7109375" style="17" customWidth="1"/>
    <col min="16" max="16" width="12.140625" customWidth="1"/>
    <col min="17" max="17" width="11.140625" customWidth="1"/>
    <col min="18" max="18" width="10.85546875" customWidth="1"/>
    <col min="19" max="19" width="4" style="17" customWidth="1"/>
    <col min="20" max="20" width="14.7109375" customWidth="1"/>
    <col min="21" max="21" width="12.28515625" bestFit="1" customWidth="1"/>
    <col min="22" max="22" width="11.85546875" bestFit="1" customWidth="1"/>
    <col min="23" max="23" width="11.85546875" customWidth="1"/>
    <col min="24" max="24" width="13.42578125" customWidth="1"/>
    <col min="25" max="25" width="13.140625" customWidth="1"/>
    <col min="26" max="26" width="10.85546875" customWidth="1"/>
    <col min="28" max="28" width="11" customWidth="1"/>
  </cols>
  <sheetData>
    <row r="1" spans="1:22" s="27" customFormat="1" ht="30" customHeight="1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2" t="s">
        <v>6</v>
      </c>
      <c r="H1" s="24" t="s">
        <v>7</v>
      </c>
      <c r="I1" s="24" t="s">
        <v>8</v>
      </c>
      <c r="J1" s="24" t="s">
        <v>9</v>
      </c>
      <c r="K1" s="25"/>
      <c r="L1" s="24" t="s">
        <v>10</v>
      </c>
      <c r="M1" s="25"/>
      <c r="N1" s="22" t="s">
        <v>11</v>
      </c>
      <c r="O1" s="25"/>
      <c r="P1" s="26" t="s">
        <v>12</v>
      </c>
      <c r="Q1" s="26" t="s">
        <v>13</v>
      </c>
      <c r="R1" s="26" t="s">
        <v>14</v>
      </c>
      <c r="S1" s="25"/>
      <c r="T1" s="1" t="s">
        <v>15</v>
      </c>
      <c r="U1" s="1" t="s">
        <v>16</v>
      </c>
      <c r="V1" s="1" t="s">
        <v>17</v>
      </c>
    </row>
    <row r="2" spans="1:22">
      <c r="A2" s="20"/>
      <c r="B2" s="21" t="s">
        <v>18</v>
      </c>
      <c r="C2" s="45" t="s">
        <v>19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>
      <c r="A3" s="20"/>
      <c r="B3" s="21" t="s">
        <v>20</v>
      </c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>
      <c r="A4" s="20"/>
      <c r="B4" s="21" t="s">
        <v>21</v>
      </c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>
      <c r="A5" s="5" t="s">
        <v>22</v>
      </c>
      <c r="B5" s="6" t="s">
        <v>23</v>
      </c>
      <c r="C5" s="7">
        <f>[1]APU!$C6/5</f>
        <v>426.31910399999998</v>
      </c>
      <c r="D5" s="5">
        <v>21</v>
      </c>
      <c r="E5" s="5">
        <f>IF(D5&lt;=10,0.7,IF(D5&lt;=20,0.5,0.3))</f>
        <v>0.3</v>
      </c>
      <c r="F5" s="5">
        <f>IF(D5&lt;=10,0.25,IF(D5&lt;=20,0.5,0.75))</f>
        <v>0.75</v>
      </c>
      <c r="G5" s="5">
        <v>15</v>
      </c>
      <c r="H5" s="8">
        <v>850</v>
      </c>
      <c r="I5" s="8">
        <f t="shared" ref="I5:I30" si="0">C5*G5</f>
        <v>6394.7865599999996</v>
      </c>
      <c r="J5" s="8">
        <f t="shared" ref="J5:J30" si="1">C5*E5*D5</f>
        <v>2685.8103551999998</v>
      </c>
      <c r="K5" s="16"/>
      <c r="L5" s="13">
        <f>MAX(H5:J5)</f>
        <v>6394.7865599999996</v>
      </c>
      <c r="M5" s="18"/>
      <c r="N5" s="14">
        <f t="shared" ref="N5:N30" si="2">+C5*D5</f>
        <v>8952.7011839999996</v>
      </c>
      <c r="O5" s="19"/>
      <c r="P5" s="12">
        <f>J5</f>
        <v>2685.8103551999998</v>
      </c>
      <c r="Q5" s="12">
        <f>P5*F5</f>
        <v>2014.3577663999999</v>
      </c>
      <c r="R5" s="15">
        <f>P5+Q5</f>
        <v>4700.1681215999997</v>
      </c>
      <c r="S5" s="19"/>
      <c r="T5" s="10">
        <f t="shared" ref="T5:T30" si="3">R5</f>
        <v>4700.1681215999997</v>
      </c>
      <c r="U5" s="10">
        <f t="shared" ref="U5:U30" si="4">T5+N5</f>
        <v>13652.869305599999</v>
      </c>
      <c r="V5" s="10">
        <f t="shared" ref="V5:V30" si="5">U5+L5</f>
        <v>20047.655865599998</v>
      </c>
    </row>
    <row r="6" spans="1:22">
      <c r="A6" s="5" t="s">
        <v>24</v>
      </c>
      <c r="B6" s="6" t="s">
        <v>25</v>
      </c>
      <c r="C6" s="7">
        <f>[1]APU!$C7/5</f>
        <v>42.64848666666667</v>
      </c>
      <c r="D6" s="5">
        <v>21</v>
      </c>
      <c r="E6" s="5">
        <f t="shared" ref="E6:E30" si="6">IF(D6&lt;=10,0.7,IF(D6&lt;=20,0.5,0.3))</f>
        <v>0.3</v>
      </c>
      <c r="F6" s="5">
        <f t="shared" ref="F6:F30" si="7">IF(D6&lt;=10,0.25,IF(D6&lt;=20,0.5,0.75))</f>
        <v>0.75</v>
      </c>
      <c r="G6" s="5">
        <v>15</v>
      </c>
      <c r="H6" s="8">
        <v>700</v>
      </c>
      <c r="I6" s="8">
        <f t="shared" si="0"/>
        <v>639.72730000000001</v>
      </c>
      <c r="J6" s="8">
        <f t="shared" si="1"/>
        <v>268.68546600000002</v>
      </c>
      <c r="K6" s="16"/>
      <c r="L6" s="13">
        <f t="shared" ref="L6:L30" si="8">MAX(H6:J6)</f>
        <v>700</v>
      </c>
      <c r="M6" s="18"/>
      <c r="N6" s="14">
        <f t="shared" si="2"/>
        <v>895.61822000000006</v>
      </c>
      <c r="O6" s="19"/>
      <c r="P6" s="12">
        <f t="shared" ref="P6:P30" si="9">J6</f>
        <v>268.68546600000002</v>
      </c>
      <c r="Q6" s="12">
        <f>P6*F6</f>
        <v>201.51409950000001</v>
      </c>
      <c r="R6" s="15">
        <f t="shared" ref="R6:R30" si="10">P6+Q6</f>
        <v>470.19956550000006</v>
      </c>
      <c r="S6" s="19"/>
      <c r="T6" s="10">
        <f t="shared" si="3"/>
        <v>470.19956550000006</v>
      </c>
      <c r="U6" s="10">
        <f t="shared" si="4"/>
        <v>1365.8177855000001</v>
      </c>
      <c r="V6" s="10">
        <f t="shared" si="5"/>
        <v>2065.8177855000004</v>
      </c>
    </row>
    <row r="7" spans="1:22">
      <c r="A7" s="5" t="s">
        <v>26</v>
      </c>
      <c r="B7" s="6" t="s">
        <v>27</v>
      </c>
      <c r="C7" s="7">
        <f>[1]APU!$C8/5</f>
        <v>17.343753333333332</v>
      </c>
      <c r="D7" s="5">
        <v>21</v>
      </c>
      <c r="E7" s="5">
        <f t="shared" si="6"/>
        <v>0.3</v>
      </c>
      <c r="F7" s="5">
        <f t="shared" si="7"/>
        <v>0.75</v>
      </c>
      <c r="G7" s="5">
        <v>15</v>
      </c>
      <c r="H7" s="8">
        <v>220</v>
      </c>
      <c r="I7" s="8">
        <f t="shared" si="0"/>
        <v>260.15629999999999</v>
      </c>
      <c r="J7" s="8">
        <f t="shared" si="1"/>
        <v>109.26564599999999</v>
      </c>
      <c r="K7" s="16"/>
      <c r="L7" s="13">
        <f t="shared" si="8"/>
        <v>260.15629999999999</v>
      </c>
      <c r="M7" s="18"/>
      <c r="N7" s="14">
        <f t="shared" si="2"/>
        <v>364.21881999999999</v>
      </c>
      <c r="O7" s="19"/>
      <c r="P7" s="12">
        <f t="shared" si="9"/>
        <v>109.26564599999999</v>
      </c>
      <c r="Q7" s="12">
        <f t="shared" ref="Q6:Q30" si="11">P7*F7</f>
        <v>81.949234499999989</v>
      </c>
      <c r="R7" s="15">
        <f t="shared" si="10"/>
        <v>191.21488049999999</v>
      </c>
      <c r="S7" s="19"/>
      <c r="T7" s="10">
        <f t="shared" si="3"/>
        <v>191.21488049999999</v>
      </c>
      <c r="U7" s="10">
        <f t="shared" si="4"/>
        <v>555.43370049999999</v>
      </c>
      <c r="V7" s="10">
        <f t="shared" si="5"/>
        <v>815.59000049999997</v>
      </c>
    </row>
    <row r="8" spans="1:22">
      <c r="A8" s="5" t="s">
        <v>28</v>
      </c>
      <c r="B8" s="6" t="s">
        <v>29</v>
      </c>
      <c r="C8" s="7">
        <f>[1]APU!$C9/5</f>
        <v>211.16466666666665</v>
      </c>
      <c r="D8" s="5">
        <v>21</v>
      </c>
      <c r="E8" s="5">
        <f t="shared" si="6"/>
        <v>0.3</v>
      </c>
      <c r="F8" s="5">
        <f t="shared" si="7"/>
        <v>0.75</v>
      </c>
      <c r="G8" s="5">
        <v>15</v>
      </c>
      <c r="H8" s="8">
        <v>916</v>
      </c>
      <c r="I8" s="8">
        <f t="shared" si="0"/>
        <v>3167.47</v>
      </c>
      <c r="J8" s="8">
        <f t="shared" si="1"/>
        <v>1330.3373999999997</v>
      </c>
      <c r="K8" s="16"/>
      <c r="L8" s="13">
        <f t="shared" si="8"/>
        <v>3167.47</v>
      </c>
      <c r="M8" s="18"/>
      <c r="N8" s="14">
        <f t="shared" si="2"/>
        <v>4434.4579999999996</v>
      </c>
      <c r="O8" s="19"/>
      <c r="P8" s="12">
        <f t="shared" si="9"/>
        <v>1330.3373999999997</v>
      </c>
      <c r="Q8" s="12">
        <f t="shared" si="11"/>
        <v>997.7530499999998</v>
      </c>
      <c r="R8" s="15">
        <f t="shared" si="10"/>
        <v>2328.0904499999997</v>
      </c>
      <c r="S8" s="19"/>
      <c r="T8" s="10">
        <f t="shared" si="3"/>
        <v>2328.0904499999997</v>
      </c>
      <c r="U8" s="10">
        <f t="shared" si="4"/>
        <v>6762.5484499999993</v>
      </c>
      <c r="V8" s="10">
        <f t="shared" si="5"/>
        <v>9930.0184499999996</v>
      </c>
    </row>
    <row r="9" spans="1:22">
      <c r="A9" s="5" t="s">
        <v>30</v>
      </c>
      <c r="B9" s="6" t="s">
        <v>31</v>
      </c>
      <c r="C9" s="7">
        <f>[1]APU!$C10/5</f>
        <v>43.692539999999994</v>
      </c>
      <c r="D9" s="5">
        <v>21</v>
      </c>
      <c r="E9" s="5">
        <f t="shared" si="6"/>
        <v>0.3</v>
      </c>
      <c r="F9" s="5">
        <f t="shared" si="7"/>
        <v>0.75</v>
      </c>
      <c r="G9" s="5">
        <v>15</v>
      </c>
      <c r="H9" s="8">
        <v>300</v>
      </c>
      <c r="I9" s="8">
        <f t="shared" si="0"/>
        <v>655.38809999999989</v>
      </c>
      <c r="J9" s="8">
        <f t="shared" si="1"/>
        <v>275.26300199999997</v>
      </c>
      <c r="K9" s="16"/>
      <c r="L9" s="13">
        <f t="shared" si="8"/>
        <v>655.38809999999989</v>
      </c>
      <c r="M9" s="18"/>
      <c r="N9" s="14">
        <f t="shared" si="2"/>
        <v>917.54333999999983</v>
      </c>
      <c r="O9" s="19"/>
      <c r="P9" s="12">
        <f t="shared" si="9"/>
        <v>275.26300199999997</v>
      </c>
      <c r="Q9" s="12">
        <f t="shared" si="11"/>
        <v>206.44725149999999</v>
      </c>
      <c r="R9" s="15">
        <f t="shared" si="10"/>
        <v>481.71025349999996</v>
      </c>
      <c r="S9" s="19"/>
      <c r="T9" s="10">
        <f t="shared" si="3"/>
        <v>481.71025349999996</v>
      </c>
      <c r="U9" s="10">
        <f t="shared" si="4"/>
        <v>1399.2535934999999</v>
      </c>
      <c r="V9" s="10">
        <f t="shared" si="5"/>
        <v>2054.6416934999997</v>
      </c>
    </row>
    <row r="10" spans="1:22">
      <c r="A10" s="5" t="s">
        <v>32</v>
      </c>
      <c r="B10" s="6" t="s">
        <v>33</v>
      </c>
      <c r="C10" s="7">
        <f>[1]APU!$C11/5</f>
        <v>1414</v>
      </c>
      <c r="D10" s="5">
        <v>21</v>
      </c>
      <c r="E10" s="5">
        <f t="shared" si="6"/>
        <v>0.3</v>
      </c>
      <c r="F10" s="5">
        <f t="shared" si="7"/>
        <v>0.75</v>
      </c>
      <c r="G10" s="5">
        <v>7</v>
      </c>
      <c r="H10" s="8">
        <v>700</v>
      </c>
      <c r="I10" s="8">
        <f>C10*G10</f>
        <v>9898</v>
      </c>
      <c r="J10" s="8">
        <f>C10*E10*D10</f>
        <v>8908.1999999999989</v>
      </c>
      <c r="K10" s="16"/>
      <c r="L10" s="13">
        <f t="shared" si="8"/>
        <v>9898</v>
      </c>
      <c r="M10" s="18"/>
      <c r="N10" s="14">
        <f t="shared" si="2"/>
        <v>29694</v>
      </c>
      <c r="O10" s="19"/>
      <c r="P10" s="12">
        <f t="shared" si="9"/>
        <v>8908.1999999999989</v>
      </c>
      <c r="Q10" s="12">
        <f t="shared" si="11"/>
        <v>6681.15</v>
      </c>
      <c r="R10" s="15">
        <f t="shared" si="10"/>
        <v>15589.349999999999</v>
      </c>
      <c r="S10" s="19"/>
      <c r="T10" s="10">
        <f t="shared" si="3"/>
        <v>15589.349999999999</v>
      </c>
      <c r="U10" s="10">
        <f t="shared" si="4"/>
        <v>45283.35</v>
      </c>
      <c r="V10" s="10">
        <f t="shared" si="5"/>
        <v>55181.35</v>
      </c>
    </row>
    <row r="11" spans="1:22">
      <c r="A11" s="5" t="s">
        <v>22</v>
      </c>
      <c r="B11" s="6" t="s">
        <v>34</v>
      </c>
      <c r="C11" s="7">
        <f>[1]APU!$C12/5</f>
        <v>426.31910399999998</v>
      </c>
      <c r="D11" s="5">
        <v>21</v>
      </c>
      <c r="E11" s="5">
        <f t="shared" si="6"/>
        <v>0.3</v>
      </c>
      <c r="F11" s="5">
        <f t="shared" si="7"/>
        <v>0.75</v>
      </c>
      <c r="G11" s="5">
        <v>15</v>
      </c>
      <c r="H11" s="8">
        <v>850</v>
      </c>
      <c r="I11" s="8">
        <f t="shared" si="0"/>
        <v>6394.7865599999996</v>
      </c>
      <c r="J11" s="8">
        <f t="shared" si="1"/>
        <v>2685.8103551999998</v>
      </c>
      <c r="K11" s="16"/>
      <c r="L11" s="13">
        <f t="shared" si="8"/>
        <v>6394.7865599999996</v>
      </c>
      <c r="M11" s="18"/>
      <c r="N11" s="14">
        <f t="shared" si="2"/>
        <v>8952.7011839999996</v>
      </c>
      <c r="O11" s="19"/>
      <c r="P11" s="12">
        <f t="shared" si="9"/>
        <v>2685.8103551999998</v>
      </c>
      <c r="Q11" s="12">
        <f t="shared" si="11"/>
        <v>2014.3577663999999</v>
      </c>
      <c r="R11" s="15">
        <f t="shared" si="10"/>
        <v>4700.1681215999997</v>
      </c>
      <c r="S11" s="19"/>
      <c r="T11" s="10">
        <f t="shared" si="3"/>
        <v>4700.1681215999997</v>
      </c>
      <c r="U11" s="10">
        <f t="shared" si="4"/>
        <v>13652.869305599999</v>
      </c>
      <c r="V11" s="10">
        <f t="shared" si="5"/>
        <v>20047.655865599998</v>
      </c>
    </row>
    <row r="12" spans="1:22">
      <c r="A12" s="5" t="s">
        <v>35</v>
      </c>
      <c r="B12" s="6" t="s">
        <v>36</v>
      </c>
      <c r="C12" s="7">
        <f>[1]APU!$C13/5</f>
        <v>46.553333333333327</v>
      </c>
      <c r="D12" s="5">
        <v>21</v>
      </c>
      <c r="E12" s="5">
        <f t="shared" si="6"/>
        <v>0.3</v>
      </c>
      <c r="F12" s="5">
        <f t="shared" si="7"/>
        <v>0.75</v>
      </c>
      <c r="G12" s="5">
        <v>15</v>
      </c>
      <c r="H12" s="8">
        <v>6272</v>
      </c>
      <c r="I12" s="8">
        <f t="shared" si="0"/>
        <v>698.3</v>
      </c>
      <c r="J12" s="8">
        <f t="shared" si="1"/>
        <v>293.28599999999994</v>
      </c>
      <c r="K12" s="16"/>
      <c r="L12" s="13">
        <f t="shared" si="8"/>
        <v>6272</v>
      </c>
      <c r="M12" s="18"/>
      <c r="N12" s="14">
        <f t="shared" si="2"/>
        <v>977.61999999999989</v>
      </c>
      <c r="O12" s="19"/>
      <c r="P12" s="12">
        <f t="shared" si="9"/>
        <v>293.28599999999994</v>
      </c>
      <c r="Q12" s="12">
        <f t="shared" si="11"/>
        <v>219.96449999999996</v>
      </c>
      <c r="R12" s="15">
        <f t="shared" si="10"/>
        <v>513.25049999999987</v>
      </c>
      <c r="S12" s="19"/>
      <c r="T12" s="10">
        <f t="shared" si="3"/>
        <v>513.25049999999987</v>
      </c>
      <c r="U12" s="10">
        <f t="shared" si="4"/>
        <v>1490.8704999999998</v>
      </c>
      <c r="V12" s="10">
        <f t="shared" si="5"/>
        <v>7762.8705</v>
      </c>
    </row>
    <row r="13" spans="1:22">
      <c r="A13" s="5" t="s">
        <v>35</v>
      </c>
      <c r="B13" s="6" t="s">
        <v>37</v>
      </c>
      <c r="C13" s="7">
        <f>[1]APU!$C14/5</f>
        <v>47.046666666666667</v>
      </c>
      <c r="D13" s="5">
        <v>21</v>
      </c>
      <c r="E13" s="5">
        <f t="shared" si="6"/>
        <v>0.3</v>
      </c>
      <c r="F13" s="5">
        <f t="shared" si="7"/>
        <v>0.75</v>
      </c>
      <c r="G13" s="5">
        <v>15</v>
      </c>
      <c r="H13" s="8">
        <v>6400</v>
      </c>
      <c r="I13" s="8">
        <f t="shared" si="0"/>
        <v>705.7</v>
      </c>
      <c r="J13" s="8">
        <f t="shared" si="1"/>
        <v>296.39400000000001</v>
      </c>
      <c r="K13" s="16"/>
      <c r="L13" s="13">
        <f t="shared" si="8"/>
        <v>6400</v>
      </c>
      <c r="M13" s="18"/>
      <c r="N13" s="14">
        <f t="shared" si="2"/>
        <v>987.98</v>
      </c>
      <c r="O13" s="19"/>
      <c r="P13" s="12">
        <f t="shared" si="9"/>
        <v>296.39400000000001</v>
      </c>
      <c r="Q13" s="12">
        <f t="shared" si="11"/>
        <v>222.2955</v>
      </c>
      <c r="R13" s="15">
        <f t="shared" si="10"/>
        <v>518.68949999999995</v>
      </c>
      <c r="S13" s="19"/>
      <c r="T13" s="10">
        <f t="shared" si="3"/>
        <v>518.68949999999995</v>
      </c>
      <c r="U13" s="10">
        <f t="shared" si="4"/>
        <v>1506.6695</v>
      </c>
      <c r="V13" s="10">
        <f t="shared" si="5"/>
        <v>7906.6695</v>
      </c>
    </row>
    <row r="14" spans="1:22">
      <c r="A14" s="5" t="s">
        <v>38</v>
      </c>
      <c r="B14" s="6" t="s">
        <v>39</v>
      </c>
      <c r="C14" s="7">
        <f>[1]APU!$C15/5</f>
        <v>481.22666666666663</v>
      </c>
      <c r="D14" s="5">
        <v>21</v>
      </c>
      <c r="E14" s="5">
        <f t="shared" si="6"/>
        <v>0.3</v>
      </c>
      <c r="F14" s="5">
        <f t="shared" si="7"/>
        <v>0.75</v>
      </c>
      <c r="G14" s="5">
        <v>15</v>
      </c>
      <c r="H14" s="8">
        <v>50000</v>
      </c>
      <c r="I14" s="8">
        <f t="shared" si="0"/>
        <v>7218.4</v>
      </c>
      <c r="J14" s="8">
        <f t="shared" si="1"/>
        <v>3031.7280000000001</v>
      </c>
      <c r="K14" s="16"/>
      <c r="L14" s="13">
        <f t="shared" si="8"/>
        <v>50000</v>
      </c>
      <c r="M14" s="18"/>
      <c r="N14" s="14">
        <f t="shared" si="2"/>
        <v>10105.759999999998</v>
      </c>
      <c r="O14" s="19"/>
      <c r="P14" s="12">
        <f t="shared" si="9"/>
        <v>3031.7280000000001</v>
      </c>
      <c r="Q14" s="12">
        <f t="shared" si="11"/>
        <v>2273.7960000000003</v>
      </c>
      <c r="R14" s="15">
        <f t="shared" si="10"/>
        <v>5305.5240000000003</v>
      </c>
      <c r="S14" s="19"/>
      <c r="T14" s="10">
        <f t="shared" si="3"/>
        <v>5305.5240000000003</v>
      </c>
      <c r="U14" s="10">
        <f t="shared" si="4"/>
        <v>15411.284</v>
      </c>
      <c r="V14" s="10">
        <f t="shared" si="5"/>
        <v>65411.284</v>
      </c>
    </row>
    <row r="15" spans="1:22">
      <c r="A15" s="5" t="s">
        <v>40</v>
      </c>
      <c r="B15" s="6" t="s">
        <v>41</v>
      </c>
      <c r="C15" s="7">
        <f>[1]APU!$C16/5</f>
        <v>926.45294399999989</v>
      </c>
      <c r="D15" s="5">
        <v>21</v>
      </c>
      <c r="E15" s="5">
        <f t="shared" si="6"/>
        <v>0.3</v>
      </c>
      <c r="F15" s="5">
        <f t="shared" si="7"/>
        <v>0.75</v>
      </c>
      <c r="G15" s="5">
        <v>15</v>
      </c>
      <c r="H15" s="8">
        <v>450</v>
      </c>
      <c r="I15" s="8">
        <f t="shared" si="0"/>
        <v>13896.794159999998</v>
      </c>
      <c r="J15" s="8">
        <f t="shared" si="1"/>
        <v>5836.6535471999996</v>
      </c>
      <c r="K15" s="16"/>
      <c r="L15" s="13">
        <f t="shared" si="8"/>
        <v>13896.794159999998</v>
      </c>
      <c r="M15" s="18"/>
      <c r="N15" s="14">
        <f t="shared" si="2"/>
        <v>19455.511823999997</v>
      </c>
      <c r="O15" s="19"/>
      <c r="P15" s="12">
        <f t="shared" si="9"/>
        <v>5836.6535471999996</v>
      </c>
      <c r="Q15" s="12">
        <f t="shared" si="11"/>
        <v>4377.4901603999997</v>
      </c>
      <c r="R15" s="15">
        <f t="shared" si="10"/>
        <v>10214.1437076</v>
      </c>
      <c r="S15" s="19"/>
      <c r="T15" s="10">
        <f t="shared" si="3"/>
        <v>10214.1437076</v>
      </c>
      <c r="U15" s="10">
        <f t="shared" si="4"/>
        <v>29669.655531599998</v>
      </c>
      <c r="V15" s="10">
        <f t="shared" si="5"/>
        <v>43566.449691599992</v>
      </c>
    </row>
    <row r="16" spans="1:22">
      <c r="A16" s="5" t="s">
        <v>42</v>
      </c>
      <c r="B16" s="6" t="s">
        <v>43</v>
      </c>
      <c r="C16" s="7">
        <f>[1]APU!$C17/5</f>
        <v>185.94209999999998</v>
      </c>
      <c r="D16" s="5">
        <v>21</v>
      </c>
      <c r="E16" s="5">
        <f t="shared" si="6"/>
        <v>0.3</v>
      </c>
      <c r="F16" s="5">
        <f t="shared" si="7"/>
        <v>0.75</v>
      </c>
      <c r="G16" s="5">
        <v>15</v>
      </c>
      <c r="H16" s="8">
        <v>750</v>
      </c>
      <c r="I16" s="8">
        <f t="shared" si="0"/>
        <v>2789.1314999999995</v>
      </c>
      <c r="J16" s="8">
        <f t="shared" si="1"/>
        <v>1171.4352299999998</v>
      </c>
      <c r="K16" s="16"/>
      <c r="L16" s="13">
        <f t="shared" si="8"/>
        <v>2789.1314999999995</v>
      </c>
      <c r="M16" s="18"/>
      <c r="N16" s="14">
        <f t="shared" si="2"/>
        <v>3904.7840999999999</v>
      </c>
      <c r="O16" s="19"/>
      <c r="P16" s="12">
        <f t="shared" si="9"/>
        <v>1171.4352299999998</v>
      </c>
      <c r="Q16" s="12">
        <f t="shared" si="11"/>
        <v>878.57642249999981</v>
      </c>
      <c r="R16" s="15">
        <f t="shared" si="10"/>
        <v>2050.0116524999994</v>
      </c>
      <c r="S16" s="19"/>
      <c r="T16" s="10">
        <f t="shared" si="3"/>
        <v>2050.0116524999994</v>
      </c>
      <c r="U16" s="10">
        <f t="shared" si="4"/>
        <v>5954.7957524999993</v>
      </c>
      <c r="V16" s="10">
        <f t="shared" si="5"/>
        <v>8743.9272524999978</v>
      </c>
    </row>
    <row r="17" spans="1:22">
      <c r="A17" s="5" t="s">
        <v>42</v>
      </c>
      <c r="B17" s="6" t="s">
        <v>44</v>
      </c>
      <c r="C17" s="7">
        <f>[1]APU!$C18/5</f>
        <v>78.378106666666653</v>
      </c>
      <c r="D17" s="5">
        <v>21</v>
      </c>
      <c r="E17" s="5">
        <f t="shared" si="6"/>
        <v>0.3</v>
      </c>
      <c r="F17" s="5">
        <f t="shared" si="7"/>
        <v>0.75</v>
      </c>
      <c r="G17" s="5">
        <v>15</v>
      </c>
      <c r="H17" s="8">
        <v>700</v>
      </c>
      <c r="I17" s="8">
        <f t="shared" si="0"/>
        <v>1175.6715999999999</v>
      </c>
      <c r="J17" s="8">
        <f t="shared" si="1"/>
        <v>493.78207199999986</v>
      </c>
      <c r="K17" s="16"/>
      <c r="L17" s="13">
        <f t="shared" si="8"/>
        <v>1175.6715999999999</v>
      </c>
      <c r="M17" s="18"/>
      <c r="N17" s="14">
        <f t="shared" si="2"/>
        <v>1645.9402399999997</v>
      </c>
      <c r="O17" s="19"/>
      <c r="P17" s="12">
        <f t="shared" si="9"/>
        <v>493.78207199999986</v>
      </c>
      <c r="Q17" s="12">
        <f t="shared" si="11"/>
        <v>370.33655399999986</v>
      </c>
      <c r="R17" s="15">
        <f t="shared" si="10"/>
        <v>864.11862599999972</v>
      </c>
      <c r="S17" s="19"/>
      <c r="T17" s="10">
        <f t="shared" si="3"/>
        <v>864.11862599999972</v>
      </c>
      <c r="U17" s="10">
        <f t="shared" si="4"/>
        <v>2510.0588659999994</v>
      </c>
      <c r="V17" s="10">
        <f t="shared" si="5"/>
        <v>3685.7304659999991</v>
      </c>
    </row>
    <row r="18" spans="1:22">
      <c r="A18" s="5" t="s">
        <v>42</v>
      </c>
      <c r="B18" s="6" t="s">
        <v>45</v>
      </c>
      <c r="C18" s="7">
        <f>[1]APU!$C19/5</f>
        <v>110.47677333333334</v>
      </c>
      <c r="D18" s="5">
        <v>21</v>
      </c>
      <c r="E18" s="5">
        <f t="shared" si="6"/>
        <v>0.3</v>
      </c>
      <c r="F18" s="5">
        <f t="shared" si="7"/>
        <v>0.75</v>
      </c>
      <c r="G18" s="5">
        <v>15</v>
      </c>
      <c r="H18" s="8">
        <v>750</v>
      </c>
      <c r="I18" s="8">
        <f t="shared" si="0"/>
        <v>1657.1516000000001</v>
      </c>
      <c r="J18" s="8">
        <f t="shared" si="1"/>
        <v>696.00367199999994</v>
      </c>
      <c r="K18" s="16"/>
      <c r="L18" s="13">
        <f t="shared" si="8"/>
        <v>1657.1516000000001</v>
      </c>
      <c r="M18" s="18"/>
      <c r="N18" s="14">
        <f t="shared" si="2"/>
        <v>2320.01224</v>
      </c>
      <c r="O18" s="19"/>
      <c r="P18" s="12">
        <f t="shared" si="9"/>
        <v>696.00367199999994</v>
      </c>
      <c r="Q18" s="12">
        <f t="shared" si="11"/>
        <v>522.00275399999998</v>
      </c>
      <c r="R18" s="15">
        <f t="shared" si="10"/>
        <v>1218.0064259999999</v>
      </c>
      <c r="S18" s="19"/>
      <c r="T18" s="10">
        <f t="shared" si="3"/>
        <v>1218.0064259999999</v>
      </c>
      <c r="U18" s="10">
        <f t="shared" si="4"/>
        <v>3538.0186659999999</v>
      </c>
      <c r="V18" s="10">
        <f t="shared" si="5"/>
        <v>5195.1702660000001</v>
      </c>
    </row>
    <row r="19" spans="1:22">
      <c r="A19" s="5" t="s">
        <v>46</v>
      </c>
      <c r="B19" s="6" t="s">
        <v>47</v>
      </c>
      <c r="C19" s="7">
        <f>[1]APU!$C20/5</f>
        <v>1149.5308266666666</v>
      </c>
      <c r="D19" s="5">
        <v>21</v>
      </c>
      <c r="E19" s="5">
        <f t="shared" si="6"/>
        <v>0.3</v>
      </c>
      <c r="F19" s="5">
        <f t="shared" si="7"/>
        <v>0.75</v>
      </c>
      <c r="G19" s="5">
        <v>15</v>
      </c>
      <c r="H19" s="8">
        <v>2475</v>
      </c>
      <c r="I19" s="8">
        <f t="shared" si="0"/>
        <v>17242.9624</v>
      </c>
      <c r="J19" s="8">
        <f t="shared" si="1"/>
        <v>7242.0442079999993</v>
      </c>
      <c r="K19" s="16"/>
      <c r="L19" s="13">
        <f t="shared" si="8"/>
        <v>17242.9624</v>
      </c>
      <c r="M19" s="18"/>
      <c r="N19" s="14">
        <f t="shared" si="2"/>
        <v>24140.147359999999</v>
      </c>
      <c r="O19" s="19"/>
      <c r="P19" s="12">
        <f t="shared" si="9"/>
        <v>7242.0442079999993</v>
      </c>
      <c r="Q19" s="12">
        <f t="shared" si="11"/>
        <v>5431.5331559999995</v>
      </c>
      <c r="R19" s="15">
        <f t="shared" si="10"/>
        <v>12673.577363999999</v>
      </c>
      <c r="S19" s="19"/>
      <c r="T19" s="10">
        <f t="shared" si="3"/>
        <v>12673.577363999999</v>
      </c>
      <c r="U19" s="10">
        <f t="shared" si="4"/>
        <v>36813.724724</v>
      </c>
      <c r="V19" s="10">
        <f t="shared" si="5"/>
        <v>54056.687124000004</v>
      </c>
    </row>
    <row r="20" spans="1:22">
      <c r="A20" s="5" t="s">
        <v>48</v>
      </c>
      <c r="B20" s="6" t="s">
        <v>49</v>
      </c>
      <c r="C20" s="7">
        <f>[1]APU!$C21/5</f>
        <v>231.62969333333331</v>
      </c>
      <c r="D20" s="5">
        <v>21</v>
      </c>
      <c r="E20" s="5">
        <f t="shared" si="6"/>
        <v>0.3</v>
      </c>
      <c r="F20" s="5">
        <f t="shared" si="7"/>
        <v>0.75</v>
      </c>
      <c r="G20" s="5">
        <v>15</v>
      </c>
      <c r="H20" s="8">
        <v>1000</v>
      </c>
      <c r="I20" s="8">
        <f t="shared" si="0"/>
        <v>3474.4453999999996</v>
      </c>
      <c r="J20" s="8">
        <f t="shared" si="1"/>
        <v>1459.2670679999999</v>
      </c>
      <c r="K20" s="16"/>
      <c r="L20" s="13">
        <f t="shared" si="8"/>
        <v>3474.4453999999996</v>
      </c>
      <c r="M20" s="18"/>
      <c r="N20" s="14">
        <f t="shared" si="2"/>
        <v>4864.2235599999995</v>
      </c>
      <c r="O20" s="19"/>
      <c r="P20" s="12">
        <f t="shared" si="9"/>
        <v>1459.2670679999999</v>
      </c>
      <c r="Q20" s="12">
        <f t="shared" si="11"/>
        <v>1094.4503009999999</v>
      </c>
      <c r="R20" s="15">
        <f t="shared" si="10"/>
        <v>2553.717369</v>
      </c>
      <c r="S20" s="19"/>
      <c r="T20" s="10">
        <f t="shared" si="3"/>
        <v>2553.717369</v>
      </c>
      <c r="U20" s="10">
        <f t="shared" si="4"/>
        <v>7417.9409289999994</v>
      </c>
      <c r="V20" s="10">
        <f t="shared" si="5"/>
        <v>10892.386328999999</v>
      </c>
    </row>
    <row r="21" spans="1:22">
      <c r="A21" s="5" t="s">
        <v>50</v>
      </c>
      <c r="B21" s="6" t="s">
        <v>51</v>
      </c>
      <c r="C21" s="7">
        <f>[1]APU!$C22/5</f>
        <v>1.3484333333333332</v>
      </c>
      <c r="D21" s="5">
        <v>44</v>
      </c>
      <c r="E21" s="5">
        <f t="shared" si="6"/>
        <v>0.3</v>
      </c>
      <c r="F21" s="5">
        <f t="shared" si="7"/>
        <v>0.75</v>
      </c>
      <c r="G21" s="5">
        <v>15</v>
      </c>
      <c r="H21" s="8">
        <v>20</v>
      </c>
      <c r="I21" s="8">
        <f t="shared" si="0"/>
        <v>20.226499999999998</v>
      </c>
      <c r="J21" s="8">
        <f t="shared" si="1"/>
        <v>17.799319999999998</v>
      </c>
      <c r="K21" s="16"/>
      <c r="L21" s="13">
        <f t="shared" si="8"/>
        <v>20.226499999999998</v>
      </c>
      <c r="M21" s="18"/>
      <c r="N21" s="14">
        <f t="shared" si="2"/>
        <v>59.331066666666658</v>
      </c>
      <c r="O21" s="19"/>
      <c r="P21" s="12">
        <f t="shared" si="9"/>
        <v>17.799319999999998</v>
      </c>
      <c r="Q21" s="12">
        <f t="shared" si="11"/>
        <v>13.349489999999999</v>
      </c>
      <c r="R21" s="15">
        <f t="shared" si="10"/>
        <v>31.148809999999997</v>
      </c>
      <c r="S21" s="19"/>
      <c r="T21" s="10">
        <f t="shared" si="3"/>
        <v>31.148809999999997</v>
      </c>
      <c r="U21" s="10">
        <f t="shared" si="4"/>
        <v>90.479876666666655</v>
      </c>
      <c r="V21" s="10">
        <f t="shared" si="5"/>
        <v>110.70637666666666</v>
      </c>
    </row>
    <row r="22" spans="1:22">
      <c r="A22" s="5" t="s">
        <v>52</v>
      </c>
      <c r="B22" s="6" t="s">
        <v>53</v>
      </c>
      <c r="C22" s="7">
        <f>[1]APU!$C23/5</f>
        <v>3.0762570666666678</v>
      </c>
      <c r="D22" s="5">
        <v>21</v>
      </c>
      <c r="E22" s="5">
        <f t="shared" si="6"/>
        <v>0.3</v>
      </c>
      <c r="F22" s="5">
        <f t="shared" si="7"/>
        <v>0.75</v>
      </c>
      <c r="G22" s="5">
        <v>15</v>
      </c>
      <c r="H22" s="8">
        <v>15</v>
      </c>
      <c r="I22" s="8">
        <f t="shared" si="0"/>
        <v>46.143856000000014</v>
      </c>
      <c r="J22" s="8">
        <f t="shared" si="1"/>
        <v>19.380419520000007</v>
      </c>
      <c r="K22" s="16"/>
      <c r="L22" s="13">
        <f t="shared" si="8"/>
        <v>46.143856000000014</v>
      </c>
      <c r="M22" s="18"/>
      <c r="N22" s="14">
        <f t="shared" si="2"/>
        <v>64.601398400000022</v>
      </c>
      <c r="O22" s="19"/>
      <c r="P22" s="12">
        <f t="shared" si="9"/>
        <v>19.380419520000007</v>
      </c>
      <c r="Q22" s="12">
        <f t="shared" si="11"/>
        <v>14.535314640000006</v>
      </c>
      <c r="R22" s="15">
        <f t="shared" si="10"/>
        <v>33.915734160000014</v>
      </c>
      <c r="S22" s="19"/>
      <c r="T22" s="10">
        <f t="shared" si="3"/>
        <v>33.915734160000014</v>
      </c>
      <c r="U22" s="10">
        <f t="shared" si="4"/>
        <v>98.517132560000036</v>
      </c>
      <c r="V22" s="10">
        <f t="shared" si="5"/>
        <v>144.66098856000005</v>
      </c>
    </row>
    <row r="23" spans="1:22">
      <c r="A23" s="5" t="s">
        <v>50</v>
      </c>
      <c r="B23" s="6" t="s">
        <v>54</v>
      </c>
      <c r="C23" s="7">
        <f>[1]APU!$C24/5</f>
        <v>4.6136066666666657</v>
      </c>
      <c r="D23" s="5">
        <v>44</v>
      </c>
      <c r="E23" s="5">
        <f t="shared" si="6"/>
        <v>0.3</v>
      </c>
      <c r="F23" s="5">
        <f t="shared" si="7"/>
        <v>0.75</v>
      </c>
      <c r="G23" s="5">
        <v>15</v>
      </c>
      <c r="H23" s="8">
        <v>20</v>
      </c>
      <c r="I23" s="8">
        <f t="shared" si="0"/>
        <v>69.204099999999983</v>
      </c>
      <c r="J23" s="8">
        <f t="shared" si="1"/>
        <v>60.899607999999979</v>
      </c>
      <c r="K23" s="16"/>
      <c r="L23" s="13">
        <f t="shared" si="8"/>
        <v>69.204099999999983</v>
      </c>
      <c r="M23" s="18"/>
      <c r="N23" s="14">
        <f t="shared" si="2"/>
        <v>202.99869333333328</v>
      </c>
      <c r="O23" s="19"/>
      <c r="P23" s="12">
        <f t="shared" si="9"/>
        <v>60.899607999999979</v>
      </c>
      <c r="Q23" s="12">
        <f t="shared" si="11"/>
        <v>45.674705999999986</v>
      </c>
      <c r="R23" s="15">
        <f t="shared" si="10"/>
        <v>106.57431399999996</v>
      </c>
      <c r="S23" s="19"/>
      <c r="T23" s="10">
        <f t="shared" si="3"/>
        <v>106.57431399999996</v>
      </c>
      <c r="U23" s="10">
        <f t="shared" si="4"/>
        <v>309.57300733333324</v>
      </c>
      <c r="V23" s="10">
        <f t="shared" si="5"/>
        <v>378.77710733333322</v>
      </c>
    </row>
    <row r="24" spans="1:22">
      <c r="A24" s="5" t="s">
        <v>32</v>
      </c>
      <c r="B24" s="6" t="s">
        <v>55</v>
      </c>
      <c r="C24" s="7">
        <f>[1]APU!$C25/5</f>
        <v>75.666666666666657</v>
      </c>
      <c r="D24" s="5">
        <v>21</v>
      </c>
      <c r="E24" s="5">
        <f t="shared" si="6"/>
        <v>0.3</v>
      </c>
      <c r="F24" s="5">
        <f t="shared" si="7"/>
        <v>0.75</v>
      </c>
      <c r="G24" s="5">
        <v>7</v>
      </c>
      <c r="H24" s="8">
        <v>1000</v>
      </c>
      <c r="I24" s="8">
        <f t="shared" si="0"/>
        <v>529.66666666666663</v>
      </c>
      <c r="J24" s="8">
        <f t="shared" si="1"/>
        <v>476.69999999999993</v>
      </c>
      <c r="K24" s="16"/>
      <c r="L24" s="13">
        <f t="shared" si="8"/>
        <v>1000</v>
      </c>
      <c r="M24" s="18"/>
      <c r="N24" s="14">
        <f t="shared" si="2"/>
        <v>1588.9999999999998</v>
      </c>
      <c r="O24" s="19"/>
      <c r="P24" s="12">
        <f t="shared" si="9"/>
        <v>476.69999999999993</v>
      </c>
      <c r="Q24" s="12">
        <f t="shared" si="11"/>
        <v>357.52499999999998</v>
      </c>
      <c r="R24" s="15">
        <f t="shared" si="10"/>
        <v>834.22499999999991</v>
      </c>
      <c r="S24" s="19"/>
      <c r="T24" s="10">
        <f t="shared" si="3"/>
        <v>834.22499999999991</v>
      </c>
      <c r="U24" s="10">
        <f t="shared" si="4"/>
        <v>2423.2249999999995</v>
      </c>
      <c r="V24" s="10">
        <f t="shared" si="5"/>
        <v>3423.2249999999995</v>
      </c>
    </row>
    <row r="25" spans="1:22">
      <c r="A25" s="5" t="s">
        <v>35</v>
      </c>
      <c r="B25" s="6" t="s">
        <v>56</v>
      </c>
      <c r="C25" s="7">
        <f>[1]APU!$C26/5</f>
        <v>1032.9533333333334</v>
      </c>
      <c r="D25" s="5">
        <v>14</v>
      </c>
      <c r="E25" s="5">
        <f t="shared" si="6"/>
        <v>0.5</v>
      </c>
      <c r="F25" s="5">
        <f t="shared" si="7"/>
        <v>0.5</v>
      </c>
      <c r="G25" s="5">
        <v>42</v>
      </c>
      <c r="H25" s="8">
        <v>990</v>
      </c>
      <c r="I25" s="8">
        <f t="shared" si="0"/>
        <v>43384.04</v>
      </c>
      <c r="J25" s="8">
        <f t="shared" si="1"/>
        <v>7230.6733333333341</v>
      </c>
      <c r="K25" s="16"/>
      <c r="L25" s="13">
        <f t="shared" si="8"/>
        <v>43384.04</v>
      </c>
      <c r="M25" s="18"/>
      <c r="N25" s="14">
        <f t="shared" si="2"/>
        <v>14461.346666666668</v>
      </c>
      <c r="O25" s="19"/>
      <c r="P25" s="12">
        <f t="shared" si="9"/>
        <v>7230.6733333333341</v>
      </c>
      <c r="Q25" s="12">
        <f t="shared" si="11"/>
        <v>3615.336666666667</v>
      </c>
      <c r="R25" s="15">
        <f t="shared" si="10"/>
        <v>10846.010000000002</v>
      </c>
      <c r="S25" s="19"/>
      <c r="T25" s="10">
        <f t="shared" si="3"/>
        <v>10846.010000000002</v>
      </c>
      <c r="U25" s="10">
        <f t="shared" si="4"/>
        <v>25307.35666666667</v>
      </c>
      <c r="V25" s="10">
        <f t="shared" si="5"/>
        <v>68691.396666666667</v>
      </c>
    </row>
    <row r="26" spans="1:22">
      <c r="A26" s="5" t="s">
        <v>35</v>
      </c>
      <c r="B26" s="6" t="s">
        <v>57</v>
      </c>
      <c r="C26" s="7">
        <f>[1]APU!$C27/5</f>
        <v>1991.86</v>
      </c>
      <c r="D26" s="5">
        <v>14</v>
      </c>
      <c r="E26" s="5">
        <f t="shared" si="6"/>
        <v>0.5</v>
      </c>
      <c r="F26" s="5">
        <f t="shared" si="7"/>
        <v>0.5</v>
      </c>
      <c r="G26" s="5">
        <v>42</v>
      </c>
      <c r="H26" s="8">
        <v>990</v>
      </c>
      <c r="I26" s="8">
        <f t="shared" si="0"/>
        <v>83658.12</v>
      </c>
      <c r="J26" s="8">
        <f t="shared" si="1"/>
        <v>13943.019999999999</v>
      </c>
      <c r="K26" s="16"/>
      <c r="L26" s="13">
        <f t="shared" si="8"/>
        <v>83658.12</v>
      </c>
      <c r="M26" s="18"/>
      <c r="N26" s="14">
        <f t="shared" si="2"/>
        <v>27886.039999999997</v>
      </c>
      <c r="O26" s="19"/>
      <c r="P26" s="12">
        <f t="shared" si="9"/>
        <v>13943.019999999999</v>
      </c>
      <c r="Q26" s="12">
        <f t="shared" si="11"/>
        <v>6971.5099999999993</v>
      </c>
      <c r="R26" s="15">
        <f t="shared" si="10"/>
        <v>20914.53</v>
      </c>
      <c r="S26" s="19"/>
      <c r="T26" s="10">
        <f t="shared" si="3"/>
        <v>20914.53</v>
      </c>
      <c r="U26" s="10">
        <f t="shared" si="4"/>
        <v>48800.569999999992</v>
      </c>
      <c r="V26" s="10">
        <f t="shared" si="5"/>
        <v>132458.69</v>
      </c>
    </row>
    <row r="27" spans="1:22">
      <c r="A27" s="5" t="s">
        <v>35</v>
      </c>
      <c r="B27" s="6" t="s">
        <v>58</v>
      </c>
      <c r="C27" s="7">
        <f>[1]APU!$C28/5</f>
        <v>21.716566666666665</v>
      </c>
      <c r="D27" s="5">
        <v>14</v>
      </c>
      <c r="E27" s="5">
        <f t="shared" si="6"/>
        <v>0.5</v>
      </c>
      <c r="F27" s="5">
        <f t="shared" si="7"/>
        <v>0.5</v>
      </c>
      <c r="G27" s="5">
        <v>42</v>
      </c>
      <c r="H27" s="8">
        <v>202</v>
      </c>
      <c r="I27" s="8">
        <f t="shared" si="0"/>
        <v>912.09579999999994</v>
      </c>
      <c r="J27" s="8">
        <f t="shared" si="1"/>
        <v>152.01596666666666</v>
      </c>
      <c r="K27" s="16"/>
      <c r="L27" s="13">
        <f t="shared" si="8"/>
        <v>912.09579999999994</v>
      </c>
      <c r="M27" s="18"/>
      <c r="N27" s="14">
        <f t="shared" si="2"/>
        <v>304.03193333333331</v>
      </c>
      <c r="O27" s="19"/>
      <c r="P27" s="12">
        <f t="shared" si="9"/>
        <v>152.01596666666666</v>
      </c>
      <c r="Q27" s="12">
        <f t="shared" si="11"/>
        <v>76.007983333333328</v>
      </c>
      <c r="R27" s="15">
        <f t="shared" si="10"/>
        <v>228.02394999999999</v>
      </c>
      <c r="S27" s="19"/>
      <c r="T27" s="10">
        <f t="shared" si="3"/>
        <v>228.02394999999999</v>
      </c>
      <c r="U27" s="10">
        <f t="shared" si="4"/>
        <v>532.05588333333333</v>
      </c>
      <c r="V27" s="10">
        <f t="shared" si="5"/>
        <v>1444.1516833333333</v>
      </c>
    </row>
    <row r="28" spans="1:22">
      <c r="A28" s="5" t="s">
        <v>59</v>
      </c>
      <c r="B28" s="6" t="s">
        <v>60</v>
      </c>
      <c r="C28" s="7">
        <f>[1]APU!$C29/5</f>
        <v>363.44</v>
      </c>
      <c r="D28" s="5">
        <v>14</v>
      </c>
      <c r="E28" s="5">
        <f t="shared" si="6"/>
        <v>0.5</v>
      </c>
      <c r="F28" s="5">
        <f t="shared" si="7"/>
        <v>0.5</v>
      </c>
      <c r="G28" s="5">
        <v>28</v>
      </c>
      <c r="H28" s="8">
        <v>1300</v>
      </c>
      <c r="I28" s="8">
        <f t="shared" si="0"/>
        <v>10176.32</v>
      </c>
      <c r="J28" s="8">
        <f t="shared" si="1"/>
        <v>2544.08</v>
      </c>
      <c r="K28" s="16"/>
      <c r="L28" s="13">
        <f t="shared" si="8"/>
        <v>10176.32</v>
      </c>
      <c r="M28" s="18"/>
      <c r="N28" s="14">
        <f t="shared" si="2"/>
        <v>5088.16</v>
      </c>
      <c r="O28" s="19"/>
      <c r="P28" s="12">
        <f t="shared" si="9"/>
        <v>2544.08</v>
      </c>
      <c r="Q28" s="12">
        <f t="shared" si="11"/>
        <v>1272.04</v>
      </c>
      <c r="R28" s="15">
        <f t="shared" si="10"/>
        <v>3816.12</v>
      </c>
      <c r="S28" s="19"/>
      <c r="T28" s="10">
        <f t="shared" si="3"/>
        <v>3816.12</v>
      </c>
      <c r="U28" s="10">
        <f t="shared" si="4"/>
        <v>8904.2799999999988</v>
      </c>
      <c r="V28" s="10">
        <f t="shared" si="5"/>
        <v>19080.599999999999</v>
      </c>
    </row>
    <row r="29" spans="1:22">
      <c r="A29" s="5" t="s">
        <v>38</v>
      </c>
      <c r="B29" s="6" t="s">
        <v>61</v>
      </c>
      <c r="C29" s="7">
        <f>[1]APU!$C30/5</f>
        <v>1951.3333333333333</v>
      </c>
      <c r="D29" s="5">
        <v>14</v>
      </c>
      <c r="E29" s="5">
        <f t="shared" si="6"/>
        <v>0.5</v>
      </c>
      <c r="F29" s="5">
        <f t="shared" si="7"/>
        <v>0.5</v>
      </c>
      <c r="G29" s="5">
        <f>8*7</f>
        <v>56</v>
      </c>
      <c r="H29" s="8">
        <v>102000</v>
      </c>
      <c r="I29" s="8">
        <f t="shared" si="0"/>
        <v>109274.66666666666</v>
      </c>
      <c r="J29" s="8">
        <f t="shared" si="1"/>
        <v>13659.333333333332</v>
      </c>
      <c r="K29" s="16"/>
      <c r="L29" s="13">
        <f t="shared" si="8"/>
        <v>109274.66666666666</v>
      </c>
      <c r="M29" s="18"/>
      <c r="N29" s="14">
        <f t="shared" si="2"/>
        <v>27318.666666666664</v>
      </c>
      <c r="O29" s="19"/>
      <c r="P29" s="12">
        <f t="shared" si="9"/>
        <v>13659.333333333332</v>
      </c>
      <c r="Q29" s="12">
        <f t="shared" si="11"/>
        <v>6829.6666666666661</v>
      </c>
      <c r="R29" s="15">
        <f t="shared" si="10"/>
        <v>20489</v>
      </c>
      <c r="S29" s="19"/>
      <c r="T29" s="10">
        <f t="shared" si="3"/>
        <v>20489</v>
      </c>
      <c r="U29" s="10">
        <f t="shared" si="4"/>
        <v>47807.666666666664</v>
      </c>
      <c r="V29" s="10">
        <f t="shared" si="5"/>
        <v>157082.33333333331</v>
      </c>
    </row>
    <row r="30" spans="1:22">
      <c r="A30" s="5" t="s">
        <v>38</v>
      </c>
      <c r="B30" s="6" t="s">
        <v>62</v>
      </c>
      <c r="C30" s="7">
        <f>[1]APU!$C31/5</f>
        <v>1890.4533333333334</v>
      </c>
      <c r="D30" s="5">
        <v>14</v>
      </c>
      <c r="E30" s="5">
        <f t="shared" si="6"/>
        <v>0.5</v>
      </c>
      <c r="F30" s="5">
        <f t="shared" si="7"/>
        <v>0.5</v>
      </c>
      <c r="G30" s="5">
        <f>8*7</f>
        <v>56</v>
      </c>
      <c r="H30" s="8">
        <v>102000</v>
      </c>
      <c r="I30" s="8">
        <f t="shared" si="0"/>
        <v>105865.38666666667</v>
      </c>
      <c r="J30" s="8">
        <f t="shared" si="1"/>
        <v>13233.173333333334</v>
      </c>
      <c r="K30" s="16"/>
      <c r="L30" s="13">
        <f t="shared" si="8"/>
        <v>105865.38666666667</v>
      </c>
      <c r="M30" s="18"/>
      <c r="N30" s="14">
        <f t="shared" si="2"/>
        <v>26466.346666666668</v>
      </c>
      <c r="O30" s="19"/>
      <c r="P30" s="12">
        <f t="shared" si="9"/>
        <v>13233.173333333334</v>
      </c>
      <c r="Q30" s="12">
        <f t="shared" si="11"/>
        <v>6616.586666666667</v>
      </c>
      <c r="R30" s="15">
        <f t="shared" si="10"/>
        <v>19849.760000000002</v>
      </c>
      <c r="S30" s="19"/>
      <c r="T30" s="10">
        <f t="shared" si="3"/>
        <v>19849.760000000002</v>
      </c>
      <c r="U30" s="10">
        <f t="shared" si="4"/>
        <v>46316.106666666674</v>
      </c>
      <c r="V30" s="10">
        <f t="shared" si="5"/>
        <v>152181.49333333335</v>
      </c>
    </row>
    <row r="31" spans="1:22" s="28" customFormat="1"/>
    <row r="32" spans="1:22" ht="60">
      <c r="A32" s="22" t="s">
        <v>0</v>
      </c>
      <c r="B32" s="22" t="s">
        <v>1</v>
      </c>
      <c r="C32" s="51" t="s">
        <v>63</v>
      </c>
      <c r="D32" s="33" t="s">
        <v>64</v>
      </c>
      <c r="E32" s="33" t="s">
        <v>65</v>
      </c>
      <c r="F32" s="4" t="s">
        <v>66</v>
      </c>
      <c r="G32" s="3" t="s">
        <v>67</v>
      </c>
      <c r="H32" s="2" t="s">
        <v>68</v>
      </c>
      <c r="I32" s="3" t="s">
        <v>69</v>
      </c>
      <c r="J32" s="4" t="s">
        <v>70</v>
      </c>
      <c r="K32"/>
      <c r="M32"/>
      <c r="O32"/>
      <c r="S32"/>
    </row>
    <row r="33" spans="1:19">
      <c r="A33" s="29"/>
      <c r="B33" s="30" t="s">
        <v>18</v>
      </c>
      <c r="C33" s="51"/>
      <c r="D33" s="31"/>
      <c r="E33" s="31"/>
      <c r="F33" s="31"/>
      <c r="G33" s="31"/>
      <c r="H33" s="31"/>
      <c r="I33" s="31"/>
      <c r="J33" s="31"/>
      <c r="K33"/>
      <c r="M33"/>
      <c r="O33"/>
      <c r="S33"/>
    </row>
    <row r="34" spans="1:19">
      <c r="A34" s="29"/>
      <c r="B34" s="30" t="s">
        <v>20</v>
      </c>
      <c r="C34" s="51"/>
      <c r="D34" s="31"/>
      <c r="E34" s="31"/>
      <c r="F34" s="31"/>
      <c r="G34" s="31"/>
      <c r="H34" s="31"/>
      <c r="I34" s="31"/>
      <c r="J34" s="31"/>
      <c r="K34"/>
      <c r="M34"/>
      <c r="O34"/>
      <c r="S34"/>
    </row>
    <row r="35" spans="1:19">
      <c r="A35" s="29"/>
      <c r="B35" s="30" t="s">
        <v>21</v>
      </c>
      <c r="C35" s="51"/>
      <c r="D35" s="31"/>
      <c r="E35" s="31"/>
      <c r="F35" s="31"/>
      <c r="G35" s="31"/>
      <c r="H35" s="31"/>
      <c r="I35" s="31"/>
      <c r="J35" s="31"/>
      <c r="K35"/>
      <c r="M35"/>
      <c r="O35"/>
      <c r="S35"/>
    </row>
    <row r="36" spans="1:19">
      <c r="A36" s="5" t="s">
        <v>22</v>
      </c>
      <c r="B36" s="6" t="s">
        <v>23</v>
      </c>
      <c r="C36" s="51"/>
      <c r="D36" s="32">
        <f>L5/C5</f>
        <v>15</v>
      </c>
      <c r="E36" s="11">
        <f>R5/C5</f>
        <v>11.025</v>
      </c>
      <c r="F36" s="12">
        <f>G36+L5</f>
        <v>24747.823987200001</v>
      </c>
      <c r="G36" s="9">
        <f t="shared" ref="G36:G60" si="12">U5-L5+H36</f>
        <v>18353.037427200001</v>
      </c>
      <c r="H36" s="34">
        <f>I36+L5</f>
        <v>11094.9546816</v>
      </c>
      <c r="I36" s="9">
        <f>R5</f>
        <v>4700.1681215999997</v>
      </c>
      <c r="J36" s="12">
        <f>R5/2</f>
        <v>2350.0840607999999</v>
      </c>
      <c r="K36"/>
      <c r="M36"/>
      <c r="O36"/>
      <c r="S36"/>
    </row>
    <row r="37" spans="1:19">
      <c r="A37" s="5" t="s">
        <v>24</v>
      </c>
      <c r="B37" s="6" t="s">
        <v>25</v>
      </c>
      <c r="C37" s="51"/>
      <c r="D37" s="32">
        <f t="shared" ref="D37:D61" si="13">L6/C6</f>
        <v>16.413243580506879</v>
      </c>
      <c r="E37" s="11">
        <f t="shared" ref="E37:E61" si="14">R6/C6</f>
        <v>11.025</v>
      </c>
      <c r="F37" s="12">
        <f t="shared" ref="F37:F61" si="15">G37+L6</f>
        <v>2536.0173510000004</v>
      </c>
      <c r="G37" s="9">
        <f t="shared" si="12"/>
        <v>1836.0173510000002</v>
      </c>
      <c r="H37" s="34">
        <f t="shared" ref="H37:H61" si="16">I37+L6</f>
        <v>1170.1995655000001</v>
      </c>
      <c r="I37" s="9">
        <f t="shared" ref="I37:I61" si="17">R6</f>
        <v>470.19956550000006</v>
      </c>
      <c r="J37" s="12">
        <f t="shared" ref="J37:J61" si="18">R6/2</f>
        <v>235.09978275000003</v>
      </c>
      <c r="K37"/>
      <c r="M37"/>
      <c r="O37"/>
      <c r="S37"/>
    </row>
    <row r="38" spans="1:19">
      <c r="A38" s="5" t="s">
        <v>26</v>
      </c>
      <c r="B38" s="6" t="s">
        <v>27</v>
      </c>
      <c r="C38" s="51"/>
      <c r="D38" s="32">
        <f t="shared" si="13"/>
        <v>15</v>
      </c>
      <c r="E38" s="11">
        <f t="shared" si="14"/>
        <v>11.025</v>
      </c>
      <c r="F38" s="12">
        <f t="shared" si="15"/>
        <v>1006.8048809999999</v>
      </c>
      <c r="G38" s="9">
        <f t="shared" si="12"/>
        <v>746.64858099999992</v>
      </c>
      <c r="H38" s="34">
        <f t="shared" si="16"/>
        <v>451.37118049999998</v>
      </c>
      <c r="I38" s="9">
        <f t="shared" si="17"/>
        <v>191.21488049999999</v>
      </c>
      <c r="J38" s="12">
        <f t="shared" si="18"/>
        <v>95.607440249999996</v>
      </c>
      <c r="K38"/>
      <c r="M38"/>
      <c r="O38"/>
      <c r="S38"/>
    </row>
    <row r="39" spans="1:19">
      <c r="A39" s="5" t="s">
        <v>28</v>
      </c>
      <c r="B39" s="6" t="s">
        <v>29</v>
      </c>
      <c r="C39" s="51"/>
      <c r="D39" s="32">
        <f t="shared" si="13"/>
        <v>15</v>
      </c>
      <c r="E39" s="11">
        <f t="shared" si="14"/>
        <v>11.025</v>
      </c>
      <c r="F39" s="12">
        <f t="shared" si="15"/>
        <v>12258.108899999997</v>
      </c>
      <c r="G39" s="9">
        <f t="shared" si="12"/>
        <v>9090.6388999999981</v>
      </c>
      <c r="H39" s="34">
        <f t="shared" si="16"/>
        <v>5495.560449999999</v>
      </c>
      <c r="I39" s="9">
        <f t="shared" si="17"/>
        <v>2328.0904499999997</v>
      </c>
      <c r="J39" s="12">
        <f t="shared" si="18"/>
        <v>1164.0452249999998</v>
      </c>
      <c r="K39"/>
      <c r="M39"/>
      <c r="O39"/>
      <c r="S39"/>
    </row>
    <row r="40" spans="1:19">
      <c r="A40" s="5" t="s">
        <v>30</v>
      </c>
      <c r="B40" s="6" t="s">
        <v>31</v>
      </c>
      <c r="C40" s="51"/>
      <c r="D40" s="32">
        <f t="shared" si="13"/>
        <v>15</v>
      </c>
      <c r="E40" s="11">
        <f t="shared" si="14"/>
        <v>11.025</v>
      </c>
      <c r="F40" s="12">
        <f t="shared" si="15"/>
        <v>2536.3519469999997</v>
      </c>
      <c r="G40" s="9">
        <f t="shared" si="12"/>
        <v>1880.9638469999998</v>
      </c>
      <c r="H40" s="34">
        <f t="shared" si="16"/>
        <v>1137.0983534999998</v>
      </c>
      <c r="I40" s="9">
        <f t="shared" si="17"/>
        <v>481.71025349999996</v>
      </c>
      <c r="J40" s="12">
        <f t="shared" si="18"/>
        <v>240.85512674999998</v>
      </c>
      <c r="K40"/>
      <c r="M40"/>
      <c r="O40"/>
      <c r="S40"/>
    </row>
    <row r="41" spans="1:19">
      <c r="A41" s="5" t="s">
        <v>32</v>
      </c>
      <c r="B41" s="6" t="s">
        <v>33</v>
      </c>
      <c r="C41" s="51"/>
      <c r="D41" s="32">
        <f t="shared" si="13"/>
        <v>7</v>
      </c>
      <c r="E41" s="11">
        <f t="shared" si="14"/>
        <v>11.024999999999999</v>
      </c>
      <c r="F41" s="12">
        <f t="shared" si="15"/>
        <v>70770.7</v>
      </c>
      <c r="G41" s="9">
        <f t="shared" si="12"/>
        <v>60872.7</v>
      </c>
      <c r="H41" s="34">
        <f t="shared" si="16"/>
        <v>25487.35</v>
      </c>
      <c r="I41" s="9">
        <f t="shared" si="17"/>
        <v>15589.349999999999</v>
      </c>
      <c r="J41" s="12">
        <f t="shared" si="18"/>
        <v>7794.6749999999993</v>
      </c>
      <c r="K41"/>
      <c r="M41"/>
      <c r="O41"/>
      <c r="S41"/>
    </row>
    <row r="42" spans="1:19">
      <c r="A42" s="5" t="s">
        <v>22</v>
      </c>
      <c r="B42" s="6" t="s">
        <v>34</v>
      </c>
      <c r="C42" s="51"/>
      <c r="D42" s="32">
        <f t="shared" si="13"/>
        <v>15</v>
      </c>
      <c r="E42" s="11">
        <f t="shared" si="14"/>
        <v>11.025</v>
      </c>
      <c r="F42" s="12">
        <f t="shared" si="15"/>
        <v>24747.823987200001</v>
      </c>
      <c r="G42" s="9">
        <f t="shared" si="12"/>
        <v>18353.037427200001</v>
      </c>
      <c r="H42" s="34">
        <f t="shared" si="16"/>
        <v>11094.9546816</v>
      </c>
      <c r="I42" s="9">
        <f t="shared" si="17"/>
        <v>4700.1681215999997</v>
      </c>
      <c r="J42" s="12">
        <f t="shared" si="18"/>
        <v>2350.0840607999999</v>
      </c>
      <c r="K42"/>
      <c r="M42"/>
      <c r="O42"/>
      <c r="S42"/>
    </row>
    <row r="43" spans="1:19">
      <c r="A43" s="5" t="s">
        <v>35</v>
      </c>
      <c r="B43" s="6" t="s">
        <v>36</v>
      </c>
      <c r="C43" s="51"/>
      <c r="D43" s="32">
        <f t="shared" si="13"/>
        <v>134.7271946154948</v>
      </c>
      <c r="E43" s="11">
        <f t="shared" si="14"/>
        <v>11.024999999999999</v>
      </c>
      <c r="F43" s="12">
        <f t="shared" si="15"/>
        <v>8276.1209999999992</v>
      </c>
      <c r="G43" s="9">
        <f t="shared" si="12"/>
        <v>2004.1210000000001</v>
      </c>
      <c r="H43" s="34">
        <f t="shared" si="16"/>
        <v>6785.2505000000001</v>
      </c>
      <c r="I43" s="9">
        <f t="shared" si="17"/>
        <v>513.25049999999987</v>
      </c>
      <c r="J43" s="12">
        <f t="shared" si="18"/>
        <v>256.62524999999994</v>
      </c>
      <c r="K43"/>
      <c r="M43"/>
      <c r="O43"/>
      <c r="S43"/>
    </row>
    <row r="44" spans="1:19">
      <c r="A44" s="5" t="s">
        <v>35</v>
      </c>
      <c r="B44" s="6" t="s">
        <v>37</v>
      </c>
      <c r="C44" s="51"/>
      <c r="D44" s="32">
        <f t="shared" si="13"/>
        <v>136.03514241178971</v>
      </c>
      <c r="E44" s="11">
        <f t="shared" si="14"/>
        <v>11.024999999999999</v>
      </c>
      <c r="F44" s="12">
        <f t="shared" si="15"/>
        <v>8425.3590000000004</v>
      </c>
      <c r="G44" s="9">
        <f t="shared" si="12"/>
        <v>2025.3590000000004</v>
      </c>
      <c r="H44" s="34">
        <f t="shared" si="16"/>
        <v>6918.6895000000004</v>
      </c>
      <c r="I44" s="9">
        <f t="shared" si="17"/>
        <v>518.68949999999995</v>
      </c>
      <c r="J44" s="12">
        <f t="shared" si="18"/>
        <v>259.34474999999998</v>
      </c>
      <c r="K44"/>
      <c r="M44"/>
      <c r="O44"/>
      <c r="S44"/>
    </row>
    <row r="45" spans="1:19">
      <c r="A45" s="5" t="s">
        <v>38</v>
      </c>
      <c r="B45" s="6" t="s">
        <v>39</v>
      </c>
      <c r="C45" s="51"/>
      <c r="D45" s="32">
        <f t="shared" si="13"/>
        <v>103.90114152720825</v>
      </c>
      <c r="E45" s="11">
        <f t="shared" si="14"/>
        <v>11.025000000000002</v>
      </c>
      <c r="F45" s="12">
        <f t="shared" si="15"/>
        <v>70716.80799999999</v>
      </c>
      <c r="G45" s="9">
        <f t="shared" si="12"/>
        <v>20716.807999999997</v>
      </c>
      <c r="H45" s="34">
        <f t="shared" si="16"/>
        <v>55305.523999999998</v>
      </c>
      <c r="I45" s="9">
        <f t="shared" si="17"/>
        <v>5305.5240000000003</v>
      </c>
      <c r="J45" s="12">
        <f t="shared" si="18"/>
        <v>2652.7620000000002</v>
      </c>
      <c r="K45"/>
      <c r="M45"/>
      <c r="O45"/>
      <c r="S45"/>
    </row>
    <row r="46" spans="1:19">
      <c r="A46" s="5" t="s">
        <v>40</v>
      </c>
      <c r="B46" s="6" t="s">
        <v>41</v>
      </c>
      <c r="C46" s="51"/>
      <c r="D46" s="32">
        <f t="shared" si="13"/>
        <v>15</v>
      </c>
      <c r="E46" s="11">
        <f t="shared" si="14"/>
        <v>11.025000000000002</v>
      </c>
      <c r="F46" s="12">
        <f t="shared" si="15"/>
        <v>53780.593399199999</v>
      </c>
      <c r="G46" s="9">
        <f t="shared" si="12"/>
        <v>39883.799239200001</v>
      </c>
      <c r="H46" s="34">
        <f t="shared" si="16"/>
        <v>24110.937867599998</v>
      </c>
      <c r="I46" s="9">
        <f t="shared" si="17"/>
        <v>10214.1437076</v>
      </c>
      <c r="J46" s="12">
        <f t="shared" si="18"/>
        <v>5107.0718538000001</v>
      </c>
      <c r="K46"/>
      <c r="M46"/>
      <c r="O46"/>
      <c r="S46"/>
    </row>
    <row r="47" spans="1:19">
      <c r="A47" s="5" t="s">
        <v>42</v>
      </c>
      <c r="B47" s="6" t="s">
        <v>43</v>
      </c>
      <c r="C47" s="51"/>
      <c r="D47" s="32">
        <f t="shared" si="13"/>
        <v>14.999999999999998</v>
      </c>
      <c r="E47" s="11">
        <f t="shared" si="14"/>
        <v>11.024999999999999</v>
      </c>
      <c r="F47" s="12">
        <f t="shared" si="15"/>
        <v>10793.938904999999</v>
      </c>
      <c r="G47" s="9">
        <f t="shared" si="12"/>
        <v>8004.8074049999987</v>
      </c>
      <c r="H47" s="34">
        <f t="shared" si="16"/>
        <v>4839.1431524999989</v>
      </c>
      <c r="I47" s="9">
        <f t="shared" si="17"/>
        <v>2050.0116524999994</v>
      </c>
      <c r="J47" s="12">
        <f t="shared" si="18"/>
        <v>1025.0058262499997</v>
      </c>
      <c r="K47"/>
      <c r="M47"/>
      <c r="O47"/>
      <c r="S47"/>
    </row>
    <row r="48" spans="1:19">
      <c r="A48" s="5" t="s">
        <v>42</v>
      </c>
      <c r="B48" s="6" t="s">
        <v>44</v>
      </c>
      <c r="C48" s="51"/>
      <c r="D48" s="32">
        <f t="shared" si="13"/>
        <v>15.000000000000002</v>
      </c>
      <c r="E48" s="11">
        <f t="shared" si="14"/>
        <v>11.024999999999999</v>
      </c>
      <c r="F48" s="12">
        <f t="shared" si="15"/>
        <v>4549.8490919999986</v>
      </c>
      <c r="G48" s="9">
        <f t="shared" si="12"/>
        <v>3374.1774919999989</v>
      </c>
      <c r="H48" s="34">
        <f t="shared" si="16"/>
        <v>2039.7902259999996</v>
      </c>
      <c r="I48" s="9">
        <f t="shared" si="17"/>
        <v>864.11862599999972</v>
      </c>
      <c r="J48" s="12">
        <f t="shared" si="18"/>
        <v>432.05931299999986</v>
      </c>
      <c r="K48"/>
      <c r="M48"/>
      <c r="O48"/>
      <c r="S48"/>
    </row>
    <row r="49" spans="1:19">
      <c r="A49" s="5" t="s">
        <v>42</v>
      </c>
      <c r="B49" s="6" t="s">
        <v>45</v>
      </c>
      <c r="C49" s="51"/>
      <c r="D49" s="32">
        <f t="shared" si="13"/>
        <v>15</v>
      </c>
      <c r="E49" s="11">
        <f t="shared" si="14"/>
        <v>11.024999999999999</v>
      </c>
      <c r="F49" s="12">
        <f t="shared" si="15"/>
        <v>6413.176692</v>
      </c>
      <c r="G49" s="9">
        <f t="shared" si="12"/>
        <v>4756.0250919999999</v>
      </c>
      <c r="H49" s="34">
        <f t="shared" si="16"/>
        <v>2875.1580260000001</v>
      </c>
      <c r="I49" s="9">
        <f t="shared" si="17"/>
        <v>1218.0064259999999</v>
      </c>
      <c r="J49" s="12">
        <f t="shared" si="18"/>
        <v>609.00321299999996</v>
      </c>
      <c r="K49"/>
      <c r="M49"/>
      <c r="O49"/>
      <c r="S49"/>
    </row>
    <row r="50" spans="1:19">
      <c r="A50" s="5" t="s">
        <v>46</v>
      </c>
      <c r="B50" s="6" t="s">
        <v>47</v>
      </c>
      <c r="C50" s="51"/>
      <c r="D50" s="32">
        <f t="shared" si="13"/>
        <v>15.000000000000002</v>
      </c>
      <c r="E50" s="11">
        <f t="shared" si="14"/>
        <v>11.025</v>
      </c>
      <c r="F50" s="12">
        <f t="shared" si="15"/>
        <v>66730.264488000001</v>
      </c>
      <c r="G50" s="9">
        <f t="shared" si="12"/>
        <v>49487.302087999997</v>
      </c>
      <c r="H50" s="34">
        <f t="shared" si="16"/>
        <v>29916.539764000001</v>
      </c>
      <c r="I50" s="9">
        <f t="shared" si="17"/>
        <v>12673.577363999999</v>
      </c>
      <c r="J50" s="12">
        <f t="shared" si="18"/>
        <v>6336.7886819999994</v>
      </c>
      <c r="K50"/>
      <c r="M50"/>
      <c r="O50"/>
      <c r="S50"/>
    </row>
    <row r="51" spans="1:19">
      <c r="A51" s="5" t="s">
        <v>48</v>
      </c>
      <c r="B51" s="6" t="s">
        <v>49</v>
      </c>
      <c r="C51" s="51"/>
      <c r="D51" s="32">
        <f t="shared" si="13"/>
        <v>15</v>
      </c>
      <c r="E51" s="11">
        <f t="shared" si="14"/>
        <v>11.025</v>
      </c>
      <c r="F51" s="12">
        <f t="shared" si="15"/>
        <v>13446.103697999999</v>
      </c>
      <c r="G51" s="9">
        <f t="shared" si="12"/>
        <v>9971.6582979999985</v>
      </c>
      <c r="H51" s="34">
        <f t="shared" si="16"/>
        <v>6028.1627689999996</v>
      </c>
      <c r="I51" s="9">
        <f t="shared" si="17"/>
        <v>2553.717369</v>
      </c>
      <c r="J51" s="12">
        <f t="shared" si="18"/>
        <v>1276.8586845</v>
      </c>
      <c r="K51"/>
      <c r="M51"/>
      <c r="O51"/>
      <c r="S51"/>
    </row>
    <row r="52" spans="1:19">
      <c r="A52" s="5" t="s">
        <v>50</v>
      </c>
      <c r="B52" s="6" t="s">
        <v>51</v>
      </c>
      <c r="C52" s="51"/>
      <c r="D52" s="32">
        <f t="shared" si="13"/>
        <v>15</v>
      </c>
      <c r="E52" s="11">
        <f t="shared" si="14"/>
        <v>23.1</v>
      </c>
      <c r="F52" s="12">
        <f t="shared" si="15"/>
        <v>141.85518666666664</v>
      </c>
      <c r="G52" s="9">
        <f t="shared" si="12"/>
        <v>121.62868666666665</v>
      </c>
      <c r="H52" s="34">
        <f t="shared" si="16"/>
        <v>51.375309999999999</v>
      </c>
      <c r="I52" s="9">
        <f t="shared" si="17"/>
        <v>31.148809999999997</v>
      </c>
      <c r="J52" s="12">
        <f t="shared" si="18"/>
        <v>15.574404999999999</v>
      </c>
      <c r="K52"/>
      <c r="M52"/>
      <c r="O52"/>
      <c r="S52"/>
    </row>
    <row r="53" spans="1:19">
      <c r="A53" s="5" t="s">
        <v>52</v>
      </c>
      <c r="B53" s="6" t="s">
        <v>53</v>
      </c>
      <c r="C53" s="51"/>
      <c r="D53" s="32">
        <f t="shared" si="13"/>
        <v>15</v>
      </c>
      <c r="E53" s="11">
        <f t="shared" si="14"/>
        <v>11.025</v>
      </c>
      <c r="F53" s="12">
        <f t="shared" si="15"/>
        <v>178.57672272000008</v>
      </c>
      <c r="G53" s="9">
        <f t="shared" si="12"/>
        <v>132.43286672000005</v>
      </c>
      <c r="H53" s="34">
        <f t="shared" si="16"/>
        <v>80.059590160000027</v>
      </c>
      <c r="I53" s="9">
        <f t="shared" si="17"/>
        <v>33.915734160000014</v>
      </c>
      <c r="J53" s="12">
        <f t="shared" si="18"/>
        <v>16.957867080000007</v>
      </c>
      <c r="K53"/>
      <c r="M53"/>
      <c r="O53"/>
      <c r="S53"/>
    </row>
    <row r="54" spans="1:19">
      <c r="A54" s="5" t="s">
        <v>50</v>
      </c>
      <c r="B54" s="6" t="s">
        <v>54</v>
      </c>
      <c r="C54" s="51"/>
      <c r="D54" s="32">
        <f t="shared" si="13"/>
        <v>15</v>
      </c>
      <c r="E54" s="11">
        <f t="shared" si="14"/>
        <v>23.099999999999994</v>
      </c>
      <c r="F54" s="12">
        <f t="shared" si="15"/>
        <v>485.35142133333318</v>
      </c>
      <c r="G54" s="9">
        <f t="shared" si="12"/>
        <v>416.1473213333332</v>
      </c>
      <c r="H54" s="34">
        <f t="shared" si="16"/>
        <v>175.77841399999994</v>
      </c>
      <c r="I54" s="9">
        <f t="shared" si="17"/>
        <v>106.57431399999996</v>
      </c>
      <c r="J54" s="12">
        <f t="shared" si="18"/>
        <v>53.287156999999979</v>
      </c>
      <c r="K54"/>
      <c r="M54"/>
      <c r="O54"/>
      <c r="S54"/>
    </row>
    <row r="55" spans="1:19">
      <c r="A55" s="5" t="s">
        <v>32</v>
      </c>
      <c r="B55" s="6" t="s">
        <v>55</v>
      </c>
      <c r="C55" s="51"/>
      <c r="D55" s="32">
        <f t="shared" si="13"/>
        <v>13.215859030837006</v>
      </c>
      <c r="E55" s="11">
        <f t="shared" si="14"/>
        <v>11.025</v>
      </c>
      <c r="F55" s="12">
        <f t="shared" si="15"/>
        <v>4257.4499999999989</v>
      </c>
      <c r="G55" s="9">
        <f t="shared" si="12"/>
        <v>3257.4499999999994</v>
      </c>
      <c r="H55" s="34">
        <f t="shared" si="16"/>
        <v>1834.2249999999999</v>
      </c>
      <c r="I55" s="9">
        <f t="shared" si="17"/>
        <v>834.22499999999991</v>
      </c>
      <c r="J55" s="12">
        <f t="shared" si="18"/>
        <v>417.11249999999995</v>
      </c>
      <c r="K55"/>
      <c r="M55"/>
      <c r="O55"/>
      <c r="S55"/>
    </row>
    <row r="56" spans="1:19">
      <c r="A56" s="5" t="s">
        <v>35</v>
      </c>
      <c r="B56" s="6" t="s">
        <v>56</v>
      </c>
      <c r="C56" s="51"/>
      <c r="D56" s="32">
        <f t="shared" si="13"/>
        <v>42</v>
      </c>
      <c r="E56" s="11">
        <f t="shared" si="14"/>
        <v>10.500000000000002</v>
      </c>
      <c r="F56" s="12">
        <f t="shared" si="15"/>
        <v>79537.406666666677</v>
      </c>
      <c r="G56" s="9">
        <f t="shared" si="12"/>
        <v>36153.366666666669</v>
      </c>
      <c r="H56" s="34">
        <f t="shared" si="16"/>
        <v>54230.05</v>
      </c>
      <c r="I56" s="9">
        <f t="shared" si="17"/>
        <v>10846.010000000002</v>
      </c>
      <c r="J56" s="12">
        <f t="shared" si="18"/>
        <v>5423.005000000001</v>
      </c>
      <c r="K56"/>
      <c r="M56"/>
      <c r="O56"/>
      <c r="S56"/>
    </row>
    <row r="57" spans="1:19">
      <c r="A57" s="5" t="s">
        <v>35</v>
      </c>
      <c r="B57" s="6" t="s">
        <v>57</v>
      </c>
      <c r="C57" s="51"/>
      <c r="D57" s="32">
        <f t="shared" si="13"/>
        <v>42</v>
      </c>
      <c r="E57" s="11">
        <f t="shared" si="14"/>
        <v>10.5</v>
      </c>
      <c r="F57" s="12">
        <f t="shared" si="15"/>
        <v>153373.21999999997</v>
      </c>
      <c r="G57" s="9">
        <f t="shared" si="12"/>
        <v>69715.099999999991</v>
      </c>
      <c r="H57" s="34">
        <f t="shared" si="16"/>
        <v>104572.65</v>
      </c>
      <c r="I57" s="9">
        <f t="shared" si="17"/>
        <v>20914.53</v>
      </c>
      <c r="J57" s="12">
        <f t="shared" si="18"/>
        <v>10457.264999999999</v>
      </c>
      <c r="K57"/>
      <c r="M57"/>
      <c r="O57"/>
      <c r="S57"/>
    </row>
    <row r="58" spans="1:19">
      <c r="A58" s="5" t="s">
        <v>35</v>
      </c>
      <c r="B58" s="6" t="s">
        <v>58</v>
      </c>
      <c r="C58" s="51"/>
      <c r="D58" s="32">
        <f t="shared" si="13"/>
        <v>42</v>
      </c>
      <c r="E58" s="11">
        <f t="shared" si="14"/>
        <v>10.5</v>
      </c>
      <c r="F58" s="12">
        <f t="shared" si="15"/>
        <v>1672.1756333333333</v>
      </c>
      <c r="G58" s="9">
        <f t="shared" si="12"/>
        <v>760.07983333333323</v>
      </c>
      <c r="H58" s="34">
        <f t="shared" si="16"/>
        <v>1140.1197499999998</v>
      </c>
      <c r="I58" s="9">
        <f t="shared" si="17"/>
        <v>228.02394999999999</v>
      </c>
      <c r="J58" s="12">
        <f t="shared" si="18"/>
        <v>114.01197499999999</v>
      </c>
      <c r="K58"/>
      <c r="M58"/>
      <c r="O58"/>
      <c r="S58"/>
    </row>
    <row r="59" spans="1:19">
      <c r="A59" s="5" t="s">
        <v>59</v>
      </c>
      <c r="B59" s="6" t="s">
        <v>60</v>
      </c>
      <c r="C59" s="51"/>
      <c r="D59" s="32">
        <f t="shared" si="13"/>
        <v>28</v>
      </c>
      <c r="E59" s="11">
        <f t="shared" si="14"/>
        <v>10.5</v>
      </c>
      <c r="F59" s="12">
        <f t="shared" si="15"/>
        <v>22896.719999999998</v>
      </c>
      <c r="G59" s="9">
        <f t="shared" si="12"/>
        <v>12720.399999999998</v>
      </c>
      <c r="H59" s="34">
        <f t="shared" si="16"/>
        <v>13992.439999999999</v>
      </c>
      <c r="I59" s="9">
        <f t="shared" si="17"/>
        <v>3816.12</v>
      </c>
      <c r="J59" s="12">
        <f t="shared" si="18"/>
        <v>1908.06</v>
      </c>
      <c r="K59"/>
      <c r="M59"/>
      <c r="O59"/>
      <c r="S59"/>
    </row>
    <row r="60" spans="1:19">
      <c r="A60" s="5" t="s">
        <v>38</v>
      </c>
      <c r="B60" s="6" t="s">
        <v>61</v>
      </c>
      <c r="C60" s="51"/>
      <c r="D60" s="32">
        <f t="shared" si="13"/>
        <v>56</v>
      </c>
      <c r="E60" s="11">
        <f t="shared" si="14"/>
        <v>10.5</v>
      </c>
      <c r="F60" s="12">
        <f t="shared" si="15"/>
        <v>177571.33333333331</v>
      </c>
      <c r="G60" s="9">
        <f t="shared" si="12"/>
        <v>68296.666666666657</v>
      </c>
      <c r="H60" s="34">
        <f t="shared" si="16"/>
        <v>129763.66666666666</v>
      </c>
      <c r="I60" s="9">
        <f t="shared" si="17"/>
        <v>20489</v>
      </c>
      <c r="J60" s="12">
        <f t="shared" si="18"/>
        <v>10244.5</v>
      </c>
      <c r="K60"/>
      <c r="M60"/>
      <c r="O60"/>
      <c r="S60"/>
    </row>
    <row r="61" spans="1:19">
      <c r="A61" s="5" t="s">
        <v>38</v>
      </c>
      <c r="B61" s="6" t="s">
        <v>62</v>
      </c>
      <c r="C61" s="51"/>
      <c r="D61" s="32">
        <f t="shared" si="13"/>
        <v>56</v>
      </c>
      <c r="E61" s="11">
        <f t="shared" si="14"/>
        <v>10.5</v>
      </c>
      <c r="F61" s="12">
        <f t="shared" si="15"/>
        <v>172031.25333333336</v>
      </c>
      <c r="G61" s="9">
        <f>U30-L30+H61</f>
        <v>66165.866666666669</v>
      </c>
      <c r="H61" s="34">
        <f t="shared" si="16"/>
        <v>125715.14666666667</v>
      </c>
      <c r="I61" s="9">
        <f t="shared" si="17"/>
        <v>19849.760000000002</v>
      </c>
      <c r="J61" s="12">
        <f t="shared" si="18"/>
        <v>9924.880000000001</v>
      </c>
      <c r="K61"/>
      <c r="M61"/>
      <c r="O61"/>
      <c r="S61"/>
    </row>
    <row r="62" spans="1:19">
      <c r="K62"/>
      <c r="M62"/>
      <c r="O62"/>
      <c r="S62"/>
    </row>
    <row r="63" spans="1:19">
      <c r="K63"/>
      <c r="M63"/>
      <c r="O63"/>
      <c r="S63"/>
    </row>
    <row r="64" spans="1:19">
      <c r="K64"/>
      <c r="M64"/>
      <c r="O64"/>
      <c r="S64"/>
    </row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</sheetData>
  <mergeCells count="2">
    <mergeCell ref="C2:V4"/>
    <mergeCell ref="C32:C6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E5E01-EA11-44C1-8D2A-8D953FABC189}">
  <dimension ref="A1:V516"/>
  <sheetViews>
    <sheetView topLeftCell="A32" workbookViewId="0">
      <selection activeCell="F41" sqref="F41:J41"/>
    </sheetView>
  </sheetViews>
  <sheetFormatPr defaultRowHeight="15"/>
  <cols>
    <col min="1" max="1" width="30" customWidth="1"/>
    <col min="3" max="3" width="10.140625" bestFit="1" customWidth="1"/>
    <col min="4" max="4" width="12.28515625" bestFit="1" customWidth="1"/>
    <col min="5" max="5" width="11.85546875" bestFit="1" customWidth="1"/>
    <col min="6" max="6" width="12.140625" customWidth="1"/>
    <col min="7" max="7" width="10.85546875" bestFit="1" customWidth="1"/>
    <col min="8" max="8" width="11.140625" bestFit="1" customWidth="1"/>
    <col min="9" max="9" width="12.5703125" customWidth="1"/>
    <col min="10" max="10" width="14.7109375" customWidth="1"/>
    <col min="11" max="11" width="3.5703125" style="17" customWidth="1"/>
    <col min="12" max="12" width="15.140625" customWidth="1"/>
    <col min="13" max="13" width="3.5703125" style="17" customWidth="1"/>
    <col min="14" max="14" width="12.42578125" customWidth="1"/>
    <col min="15" max="15" width="3.7109375" style="17" customWidth="1"/>
    <col min="16" max="16" width="12.140625" customWidth="1"/>
    <col min="17" max="17" width="11.140625" customWidth="1"/>
    <col min="18" max="18" width="10.85546875" customWidth="1"/>
    <col min="19" max="19" width="4" style="17" customWidth="1"/>
    <col min="20" max="20" width="14.7109375" customWidth="1"/>
    <col min="21" max="21" width="12.28515625" bestFit="1" customWidth="1"/>
    <col min="22" max="22" width="11.85546875" bestFit="1" customWidth="1"/>
    <col min="23" max="23" width="11.85546875" customWidth="1"/>
    <col min="24" max="24" width="13.42578125" customWidth="1"/>
    <col min="25" max="25" width="13.140625" customWidth="1"/>
    <col min="26" max="26" width="10.85546875" customWidth="1"/>
    <col min="28" max="28" width="11" customWidth="1"/>
  </cols>
  <sheetData>
    <row r="1" spans="1:22" s="27" customFormat="1" ht="30" customHeight="1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2" t="s">
        <v>6</v>
      </c>
      <c r="H1" s="24" t="s">
        <v>7</v>
      </c>
      <c r="I1" s="24" t="s">
        <v>8</v>
      </c>
      <c r="J1" s="24" t="s">
        <v>9</v>
      </c>
      <c r="K1" s="25"/>
      <c r="L1" s="24" t="s">
        <v>10</v>
      </c>
      <c r="M1" s="25"/>
      <c r="N1" s="22" t="s">
        <v>11</v>
      </c>
      <c r="O1" s="25"/>
      <c r="P1" s="26" t="s">
        <v>12</v>
      </c>
      <c r="Q1" s="26" t="s">
        <v>13</v>
      </c>
      <c r="R1" s="26" t="s">
        <v>14</v>
      </c>
      <c r="S1" s="25"/>
      <c r="T1" s="1" t="s">
        <v>15</v>
      </c>
      <c r="U1" s="1" t="s">
        <v>16</v>
      </c>
      <c r="V1" s="1" t="s">
        <v>17</v>
      </c>
    </row>
    <row r="2" spans="1:22">
      <c r="A2" s="20"/>
      <c r="B2" s="21" t="s">
        <v>18</v>
      </c>
      <c r="C2" s="45" t="s">
        <v>19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>
      <c r="A3" s="20"/>
      <c r="B3" s="21" t="s">
        <v>20</v>
      </c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>
      <c r="A4" s="20"/>
      <c r="B4" s="21" t="s">
        <v>21</v>
      </c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>
      <c r="A5" s="5" t="s">
        <v>22</v>
      </c>
      <c r="B5" s="6" t="s">
        <v>23</v>
      </c>
      <c r="C5" s="7">
        <f>[1]APU!$D6/5</f>
        <v>359.92101600000007</v>
      </c>
      <c r="D5" s="5">
        <v>21</v>
      </c>
      <c r="E5" s="5">
        <f>IF(D5&lt;=10,0.7,IF(D5&lt;=20,0.5,0.3))</f>
        <v>0.3</v>
      </c>
      <c r="F5" s="5">
        <f>IF(D5&lt;=10,0.25,IF(D5&lt;=20,0.5,0.75))</f>
        <v>0.75</v>
      </c>
      <c r="G5" s="5">
        <v>15</v>
      </c>
      <c r="H5" s="8">
        <v>850</v>
      </c>
      <c r="I5" s="8">
        <f t="shared" ref="I5:I30" si="0">C5*G5</f>
        <v>5398.8152400000008</v>
      </c>
      <c r="J5" s="8">
        <f t="shared" ref="J5:J30" si="1">C5*E5*D5</f>
        <v>2267.5024008000005</v>
      </c>
      <c r="K5" s="16"/>
      <c r="L5" s="13">
        <f>MAX(H5:J5)</f>
        <v>5398.8152400000008</v>
      </c>
      <c r="M5" s="18"/>
      <c r="N5" s="14">
        <f t="shared" ref="N5:N30" si="2">+C5*D5</f>
        <v>7558.3413360000013</v>
      </c>
      <c r="O5" s="19"/>
      <c r="P5" s="12">
        <f>L5</f>
        <v>5398.8152400000008</v>
      </c>
      <c r="Q5" s="12">
        <f>P5*F5</f>
        <v>4049.1114300000008</v>
      </c>
      <c r="R5" s="15">
        <f>P5+Q5</f>
        <v>9447.9266700000007</v>
      </c>
      <c r="S5" s="19"/>
      <c r="T5" s="10">
        <f t="shared" ref="T5:T30" si="3">R5</f>
        <v>9447.9266700000007</v>
      </c>
      <c r="U5" s="10">
        <f t="shared" ref="U5:U30" si="4">T5+N5</f>
        <v>17006.268006000002</v>
      </c>
      <c r="V5" s="10">
        <f t="shared" ref="V5:V30" si="5">U5+L5</f>
        <v>22405.083246000002</v>
      </c>
    </row>
    <row r="6" spans="1:22">
      <c r="A6" s="5" t="s">
        <v>24</v>
      </c>
      <c r="B6" s="6" t="s">
        <v>25</v>
      </c>
      <c r="C6" s="7">
        <f>[1]APU!$D7/5</f>
        <v>35.449953333333326</v>
      </c>
      <c r="D6" s="5">
        <v>21</v>
      </c>
      <c r="E6" s="5">
        <f t="shared" ref="E6:E30" si="6">IF(D6&lt;=10,0.7,IF(D6&lt;=20,0.5,0.3))</f>
        <v>0.3</v>
      </c>
      <c r="F6" s="5">
        <f t="shared" ref="F6:F30" si="7">IF(D6&lt;=10,0.25,IF(D6&lt;=20,0.5,0.75))</f>
        <v>0.75</v>
      </c>
      <c r="G6" s="5">
        <v>15</v>
      </c>
      <c r="H6" s="8">
        <v>700</v>
      </c>
      <c r="I6" s="8">
        <f t="shared" si="0"/>
        <v>531.74929999999995</v>
      </c>
      <c r="J6" s="8">
        <f t="shared" si="1"/>
        <v>223.33470599999995</v>
      </c>
      <c r="K6" s="16"/>
      <c r="L6" s="13">
        <f t="shared" ref="L6:L30" si="8">MAX(H6:J6)</f>
        <v>700</v>
      </c>
      <c r="M6" s="18"/>
      <c r="N6" s="14">
        <f t="shared" si="2"/>
        <v>744.44901999999979</v>
      </c>
      <c r="O6" s="19"/>
      <c r="P6" s="12">
        <f>L6</f>
        <v>700</v>
      </c>
      <c r="Q6" s="12">
        <f t="shared" ref="Q6:Q30" si="9">P6*F6</f>
        <v>525</v>
      </c>
      <c r="R6" s="15">
        <f t="shared" ref="R6:R30" si="10">P6+Q6</f>
        <v>1225</v>
      </c>
      <c r="S6" s="19"/>
      <c r="T6" s="10">
        <f t="shared" si="3"/>
        <v>1225</v>
      </c>
      <c r="U6" s="10">
        <f t="shared" si="4"/>
        <v>1969.4490199999998</v>
      </c>
      <c r="V6" s="10">
        <f t="shared" si="5"/>
        <v>2669.44902</v>
      </c>
    </row>
    <row r="7" spans="1:22">
      <c r="A7" s="5" t="s">
        <v>26</v>
      </c>
      <c r="B7" s="6" t="s">
        <v>27</v>
      </c>
      <c r="C7" s="7">
        <f>[1]APU!$D8/5</f>
        <v>13.758653333333333</v>
      </c>
      <c r="D7" s="5">
        <v>21</v>
      </c>
      <c r="E7" s="5">
        <f t="shared" si="6"/>
        <v>0.3</v>
      </c>
      <c r="F7" s="5">
        <f t="shared" si="7"/>
        <v>0.75</v>
      </c>
      <c r="G7" s="5">
        <v>15</v>
      </c>
      <c r="H7" s="8">
        <v>220</v>
      </c>
      <c r="I7" s="8">
        <f t="shared" si="0"/>
        <v>206.37979999999999</v>
      </c>
      <c r="J7" s="8">
        <f t="shared" si="1"/>
        <v>86.679515999999992</v>
      </c>
      <c r="K7" s="16"/>
      <c r="L7" s="13">
        <f t="shared" si="8"/>
        <v>220</v>
      </c>
      <c r="M7" s="18"/>
      <c r="N7" s="14">
        <f t="shared" si="2"/>
        <v>288.93171999999998</v>
      </c>
      <c r="O7" s="19"/>
      <c r="P7" s="12">
        <f>L7</f>
        <v>220</v>
      </c>
      <c r="Q7" s="12">
        <f t="shared" si="9"/>
        <v>165</v>
      </c>
      <c r="R7" s="15">
        <f t="shared" si="10"/>
        <v>385</v>
      </c>
      <c r="S7" s="19"/>
      <c r="T7" s="10">
        <f t="shared" si="3"/>
        <v>385</v>
      </c>
      <c r="U7" s="10">
        <f t="shared" si="4"/>
        <v>673.93172000000004</v>
      </c>
      <c r="V7" s="10">
        <f t="shared" si="5"/>
        <v>893.93172000000004</v>
      </c>
    </row>
    <row r="8" spans="1:22">
      <c r="A8" s="5" t="s">
        <v>28</v>
      </c>
      <c r="B8" s="6" t="s">
        <v>29</v>
      </c>
      <c r="C8" s="7">
        <f>[1]APU!$D9/5</f>
        <v>196.31566666666666</v>
      </c>
      <c r="D8" s="5">
        <v>21</v>
      </c>
      <c r="E8" s="5">
        <f t="shared" si="6"/>
        <v>0.3</v>
      </c>
      <c r="F8" s="5">
        <f t="shared" si="7"/>
        <v>0.75</v>
      </c>
      <c r="G8" s="5">
        <v>15</v>
      </c>
      <c r="H8" s="8">
        <v>916</v>
      </c>
      <c r="I8" s="8">
        <f t="shared" si="0"/>
        <v>2944.7349999999997</v>
      </c>
      <c r="J8" s="8">
        <f t="shared" si="1"/>
        <v>1236.7886999999998</v>
      </c>
      <c r="K8" s="16"/>
      <c r="L8" s="13">
        <f t="shared" si="8"/>
        <v>2944.7349999999997</v>
      </c>
      <c r="M8" s="18"/>
      <c r="N8" s="14">
        <f t="shared" si="2"/>
        <v>4122.6289999999999</v>
      </c>
      <c r="O8" s="19"/>
      <c r="P8" s="12">
        <f>L8</f>
        <v>2944.7349999999997</v>
      </c>
      <c r="Q8" s="12">
        <f t="shared" si="9"/>
        <v>2208.5512499999995</v>
      </c>
      <c r="R8" s="15">
        <f t="shared" si="10"/>
        <v>5153.2862499999992</v>
      </c>
      <c r="S8" s="19"/>
      <c r="T8" s="10">
        <f t="shared" si="3"/>
        <v>5153.2862499999992</v>
      </c>
      <c r="U8" s="10">
        <f t="shared" si="4"/>
        <v>9275.9152499999982</v>
      </c>
      <c r="V8" s="10">
        <f t="shared" si="5"/>
        <v>12220.650249999999</v>
      </c>
    </row>
    <row r="9" spans="1:22">
      <c r="A9" s="5" t="s">
        <v>30</v>
      </c>
      <c r="B9" s="6" t="s">
        <v>31</v>
      </c>
      <c r="C9" s="7">
        <f>[1]APU!$D10/5</f>
        <v>38.691279999999999</v>
      </c>
      <c r="D9" s="5">
        <v>21</v>
      </c>
      <c r="E9" s="5">
        <f t="shared" si="6"/>
        <v>0.3</v>
      </c>
      <c r="F9" s="5">
        <f t="shared" si="7"/>
        <v>0.75</v>
      </c>
      <c r="G9" s="5">
        <v>15</v>
      </c>
      <c r="H9" s="8">
        <v>300</v>
      </c>
      <c r="I9" s="8">
        <f t="shared" si="0"/>
        <v>580.36919999999998</v>
      </c>
      <c r="J9" s="8">
        <f t="shared" si="1"/>
        <v>243.755064</v>
      </c>
      <c r="K9" s="16"/>
      <c r="L9" s="13">
        <f t="shared" si="8"/>
        <v>580.36919999999998</v>
      </c>
      <c r="M9" s="18"/>
      <c r="N9" s="14">
        <f t="shared" si="2"/>
        <v>812.51688000000001</v>
      </c>
      <c r="O9" s="19"/>
      <c r="P9" s="12">
        <f>L9</f>
        <v>580.36919999999998</v>
      </c>
      <c r="Q9" s="12">
        <f t="shared" si="9"/>
        <v>435.27689999999996</v>
      </c>
      <c r="R9" s="15">
        <f t="shared" si="10"/>
        <v>1015.6460999999999</v>
      </c>
      <c r="S9" s="19"/>
      <c r="T9" s="10">
        <f t="shared" si="3"/>
        <v>1015.6460999999999</v>
      </c>
      <c r="U9" s="10">
        <f t="shared" si="4"/>
        <v>1828.1629800000001</v>
      </c>
      <c r="V9" s="10">
        <f t="shared" si="5"/>
        <v>2408.5321800000002</v>
      </c>
    </row>
    <row r="10" spans="1:22">
      <c r="A10" s="5" t="s">
        <v>32</v>
      </c>
      <c r="B10" s="6" t="s">
        <v>33</v>
      </c>
      <c r="C10" s="7">
        <f>[1]APU!$D11/5</f>
        <v>1694</v>
      </c>
      <c r="D10" s="5">
        <v>21</v>
      </c>
      <c r="E10" s="5">
        <f t="shared" si="6"/>
        <v>0.3</v>
      </c>
      <c r="F10" s="5">
        <f t="shared" si="7"/>
        <v>0.75</v>
      </c>
      <c r="G10" s="5">
        <v>7</v>
      </c>
      <c r="H10" s="8">
        <v>700</v>
      </c>
      <c r="I10" s="8">
        <f t="shared" si="0"/>
        <v>11858</v>
      </c>
      <c r="J10" s="8">
        <f t="shared" si="1"/>
        <v>10672.199999999999</v>
      </c>
      <c r="K10" s="16"/>
      <c r="L10" s="13">
        <f t="shared" si="8"/>
        <v>11858</v>
      </c>
      <c r="M10" s="18"/>
      <c r="N10" s="14">
        <f t="shared" si="2"/>
        <v>35574</v>
      </c>
      <c r="O10" s="19"/>
      <c r="P10" s="12">
        <f>L10</f>
        <v>11858</v>
      </c>
      <c r="Q10" s="12">
        <f t="shared" si="9"/>
        <v>8893.5</v>
      </c>
      <c r="R10" s="15">
        <f t="shared" si="10"/>
        <v>20751.5</v>
      </c>
      <c r="S10" s="19"/>
      <c r="T10" s="10">
        <f t="shared" si="3"/>
        <v>20751.5</v>
      </c>
      <c r="U10" s="10">
        <f t="shared" si="4"/>
        <v>56325.5</v>
      </c>
      <c r="V10" s="10">
        <f t="shared" si="5"/>
        <v>68183.5</v>
      </c>
    </row>
    <row r="11" spans="1:22">
      <c r="A11" s="5" t="s">
        <v>22</v>
      </c>
      <c r="B11" s="6" t="s">
        <v>34</v>
      </c>
      <c r="C11" s="7">
        <f>[1]APU!$D12/5</f>
        <v>359.92101600000007</v>
      </c>
      <c r="D11" s="5">
        <v>21</v>
      </c>
      <c r="E11" s="5">
        <f t="shared" si="6"/>
        <v>0.3</v>
      </c>
      <c r="F11" s="5">
        <f t="shared" si="7"/>
        <v>0.75</v>
      </c>
      <c r="G11" s="5">
        <v>15</v>
      </c>
      <c r="H11" s="8">
        <v>850</v>
      </c>
      <c r="I11" s="8">
        <f t="shared" si="0"/>
        <v>5398.8152400000008</v>
      </c>
      <c r="J11" s="8">
        <f t="shared" si="1"/>
        <v>2267.5024008000005</v>
      </c>
      <c r="K11" s="16"/>
      <c r="L11" s="13">
        <f t="shared" si="8"/>
        <v>5398.8152400000008</v>
      </c>
      <c r="M11" s="18"/>
      <c r="N11" s="14">
        <f t="shared" si="2"/>
        <v>7558.3413360000013</v>
      </c>
      <c r="O11" s="19"/>
      <c r="P11" s="12">
        <f>L11</f>
        <v>5398.8152400000008</v>
      </c>
      <c r="Q11" s="12">
        <f t="shared" si="9"/>
        <v>4049.1114300000008</v>
      </c>
      <c r="R11" s="15">
        <f t="shared" si="10"/>
        <v>9447.9266700000007</v>
      </c>
      <c r="S11" s="19"/>
      <c r="T11" s="10">
        <f t="shared" si="3"/>
        <v>9447.9266700000007</v>
      </c>
      <c r="U11" s="10">
        <f t="shared" si="4"/>
        <v>17006.268006000002</v>
      </c>
      <c r="V11" s="10">
        <f t="shared" si="5"/>
        <v>22405.083246000002</v>
      </c>
    </row>
    <row r="12" spans="1:22">
      <c r="A12" s="5" t="s">
        <v>35</v>
      </c>
      <c r="B12" s="6" t="s">
        <v>36</v>
      </c>
      <c r="C12" s="7">
        <f>[1]APU!$D13/5</f>
        <v>43.906666666666666</v>
      </c>
      <c r="D12" s="5">
        <v>21</v>
      </c>
      <c r="E12" s="5">
        <f t="shared" si="6"/>
        <v>0.3</v>
      </c>
      <c r="F12" s="5">
        <f t="shared" si="7"/>
        <v>0.75</v>
      </c>
      <c r="G12" s="5">
        <v>15</v>
      </c>
      <c r="H12" s="8">
        <v>6272</v>
      </c>
      <c r="I12" s="8">
        <f t="shared" si="0"/>
        <v>658.6</v>
      </c>
      <c r="J12" s="8">
        <f t="shared" si="1"/>
        <v>276.61199999999997</v>
      </c>
      <c r="K12" s="16"/>
      <c r="L12" s="13">
        <f t="shared" si="8"/>
        <v>6272</v>
      </c>
      <c r="M12" s="18"/>
      <c r="N12" s="14">
        <f t="shared" si="2"/>
        <v>922.04</v>
      </c>
      <c r="O12" s="19"/>
      <c r="P12" s="12">
        <f>L12</f>
        <v>6272</v>
      </c>
      <c r="Q12" s="12">
        <f t="shared" si="9"/>
        <v>4704</v>
      </c>
      <c r="R12" s="15">
        <f t="shared" si="10"/>
        <v>10976</v>
      </c>
      <c r="S12" s="19"/>
      <c r="T12" s="10">
        <f t="shared" si="3"/>
        <v>10976</v>
      </c>
      <c r="U12" s="10">
        <f t="shared" si="4"/>
        <v>11898.04</v>
      </c>
      <c r="V12" s="10">
        <f t="shared" si="5"/>
        <v>18170.04</v>
      </c>
    </row>
    <row r="13" spans="1:22">
      <c r="A13" s="5" t="s">
        <v>35</v>
      </c>
      <c r="B13" s="6" t="s">
        <v>37</v>
      </c>
      <c r="C13" s="7">
        <f>[1]APU!$D14/5</f>
        <v>44.466666666666669</v>
      </c>
      <c r="D13" s="5">
        <v>21</v>
      </c>
      <c r="E13" s="5">
        <f t="shared" si="6"/>
        <v>0.3</v>
      </c>
      <c r="F13" s="5">
        <f t="shared" si="7"/>
        <v>0.75</v>
      </c>
      <c r="G13" s="5">
        <v>15</v>
      </c>
      <c r="H13" s="8">
        <v>6400</v>
      </c>
      <c r="I13" s="8">
        <f t="shared" si="0"/>
        <v>667</v>
      </c>
      <c r="J13" s="8">
        <f t="shared" si="1"/>
        <v>280.14</v>
      </c>
      <c r="K13" s="16"/>
      <c r="L13" s="13">
        <f t="shared" si="8"/>
        <v>6400</v>
      </c>
      <c r="M13" s="18"/>
      <c r="N13" s="14">
        <f t="shared" si="2"/>
        <v>933.80000000000007</v>
      </c>
      <c r="O13" s="19"/>
      <c r="P13" s="12">
        <f>L13</f>
        <v>6400</v>
      </c>
      <c r="Q13" s="12">
        <f t="shared" si="9"/>
        <v>4800</v>
      </c>
      <c r="R13" s="15">
        <f t="shared" si="10"/>
        <v>11200</v>
      </c>
      <c r="S13" s="19"/>
      <c r="T13" s="10">
        <f t="shared" si="3"/>
        <v>11200</v>
      </c>
      <c r="U13" s="10">
        <f t="shared" si="4"/>
        <v>12133.8</v>
      </c>
      <c r="V13" s="10">
        <f t="shared" si="5"/>
        <v>18533.8</v>
      </c>
    </row>
    <row r="14" spans="1:22">
      <c r="A14" s="5" t="s">
        <v>38</v>
      </c>
      <c r="B14" s="6" t="s">
        <v>39</v>
      </c>
      <c r="C14" s="7">
        <f>[1]APU!$D15/5</f>
        <v>430.4</v>
      </c>
      <c r="D14" s="5">
        <v>21</v>
      </c>
      <c r="E14" s="5">
        <f t="shared" si="6"/>
        <v>0.3</v>
      </c>
      <c r="F14" s="5">
        <f t="shared" si="7"/>
        <v>0.75</v>
      </c>
      <c r="G14" s="5">
        <v>15</v>
      </c>
      <c r="H14" s="8">
        <v>50000</v>
      </c>
      <c r="I14" s="8">
        <f t="shared" si="0"/>
        <v>6456</v>
      </c>
      <c r="J14" s="8">
        <f t="shared" si="1"/>
        <v>2711.5199999999995</v>
      </c>
      <c r="K14" s="16"/>
      <c r="L14" s="13">
        <f t="shared" si="8"/>
        <v>50000</v>
      </c>
      <c r="M14" s="18"/>
      <c r="N14" s="14">
        <f t="shared" si="2"/>
        <v>9038.4</v>
      </c>
      <c r="O14" s="19"/>
      <c r="P14" s="12">
        <f>L14</f>
        <v>50000</v>
      </c>
      <c r="Q14" s="12">
        <f t="shared" si="9"/>
        <v>37500</v>
      </c>
      <c r="R14" s="15">
        <f t="shared" si="10"/>
        <v>87500</v>
      </c>
      <c r="S14" s="19"/>
      <c r="T14" s="10">
        <f t="shared" si="3"/>
        <v>87500</v>
      </c>
      <c r="U14" s="10">
        <f t="shared" si="4"/>
        <v>96538.4</v>
      </c>
      <c r="V14" s="10">
        <f t="shared" si="5"/>
        <v>146538.4</v>
      </c>
    </row>
    <row r="15" spans="1:22">
      <c r="A15" s="5" t="s">
        <v>40</v>
      </c>
      <c r="B15" s="6" t="s">
        <v>41</v>
      </c>
      <c r="C15" s="7">
        <f>[1]APU!$D16/5</f>
        <v>860.96767199999999</v>
      </c>
      <c r="D15" s="5">
        <v>21</v>
      </c>
      <c r="E15" s="5">
        <f t="shared" si="6"/>
        <v>0.3</v>
      </c>
      <c r="F15" s="5">
        <f t="shared" si="7"/>
        <v>0.75</v>
      </c>
      <c r="G15" s="5">
        <v>15</v>
      </c>
      <c r="H15" s="8">
        <v>450</v>
      </c>
      <c r="I15" s="8">
        <f t="shared" si="0"/>
        <v>12914.515079999999</v>
      </c>
      <c r="J15" s="8">
        <f t="shared" si="1"/>
        <v>5424.0963335999995</v>
      </c>
      <c r="K15" s="16"/>
      <c r="L15" s="13">
        <f t="shared" si="8"/>
        <v>12914.515079999999</v>
      </c>
      <c r="M15" s="18"/>
      <c r="N15" s="14">
        <f t="shared" si="2"/>
        <v>18080.321112000001</v>
      </c>
      <c r="O15" s="19"/>
      <c r="P15" s="12">
        <f>L15</f>
        <v>12914.515079999999</v>
      </c>
      <c r="Q15" s="12">
        <f t="shared" si="9"/>
        <v>9685.8863099999999</v>
      </c>
      <c r="R15" s="15">
        <f t="shared" si="10"/>
        <v>22600.401389999999</v>
      </c>
      <c r="S15" s="19"/>
      <c r="T15" s="10">
        <f t="shared" si="3"/>
        <v>22600.401389999999</v>
      </c>
      <c r="U15" s="10">
        <f t="shared" si="4"/>
        <v>40680.722502000004</v>
      </c>
      <c r="V15" s="10">
        <f t="shared" si="5"/>
        <v>53595.237582000002</v>
      </c>
    </row>
    <row r="16" spans="1:22">
      <c r="A16" s="5" t="s">
        <v>42</v>
      </c>
      <c r="B16" s="6" t="s">
        <v>43</v>
      </c>
      <c r="C16" s="7">
        <f>[1]APU!$D17/5</f>
        <v>143.29894966666666</v>
      </c>
      <c r="D16" s="5">
        <v>21</v>
      </c>
      <c r="E16" s="5">
        <f t="shared" si="6"/>
        <v>0.3</v>
      </c>
      <c r="F16" s="5">
        <f t="shared" si="7"/>
        <v>0.75</v>
      </c>
      <c r="G16" s="5">
        <v>15</v>
      </c>
      <c r="H16" s="8">
        <v>750</v>
      </c>
      <c r="I16" s="8">
        <f t="shared" si="0"/>
        <v>2149.4842449999996</v>
      </c>
      <c r="J16" s="8">
        <f t="shared" si="1"/>
        <v>902.78338289999988</v>
      </c>
      <c r="K16" s="16"/>
      <c r="L16" s="13">
        <f t="shared" si="8"/>
        <v>2149.4842449999996</v>
      </c>
      <c r="M16" s="18"/>
      <c r="N16" s="14">
        <f t="shared" si="2"/>
        <v>3009.2779430000001</v>
      </c>
      <c r="O16" s="19"/>
      <c r="P16" s="12">
        <f>L16</f>
        <v>2149.4842449999996</v>
      </c>
      <c r="Q16" s="12">
        <f t="shared" si="9"/>
        <v>1612.1131837499997</v>
      </c>
      <c r="R16" s="15">
        <f t="shared" si="10"/>
        <v>3761.5974287499994</v>
      </c>
      <c r="S16" s="19"/>
      <c r="T16" s="10">
        <f t="shared" si="3"/>
        <v>3761.5974287499994</v>
      </c>
      <c r="U16" s="10">
        <f t="shared" si="4"/>
        <v>6770.8753717499994</v>
      </c>
      <c r="V16" s="10">
        <f t="shared" si="5"/>
        <v>8920.35961675</v>
      </c>
    </row>
    <row r="17" spans="1:22">
      <c r="A17" s="5" t="s">
        <v>42</v>
      </c>
      <c r="B17" s="6" t="s">
        <v>44</v>
      </c>
      <c r="C17" s="7">
        <f>[1]APU!$D18/5</f>
        <v>57.490126666666661</v>
      </c>
      <c r="D17" s="5">
        <v>21</v>
      </c>
      <c r="E17" s="5">
        <f t="shared" si="6"/>
        <v>0.3</v>
      </c>
      <c r="F17" s="5">
        <f t="shared" si="7"/>
        <v>0.75</v>
      </c>
      <c r="G17" s="5">
        <v>15</v>
      </c>
      <c r="H17" s="8">
        <v>700</v>
      </c>
      <c r="I17" s="8">
        <f t="shared" si="0"/>
        <v>862.35189999999989</v>
      </c>
      <c r="J17" s="8">
        <f t="shared" si="1"/>
        <v>362.18779799999993</v>
      </c>
      <c r="K17" s="16"/>
      <c r="L17" s="13">
        <f t="shared" si="8"/>
        <v>862.35189999999989</v>
      </c>
      <c r="M17" s="18"/>
      <c r="N17" s="14">
        <f t="shared" si="2"/>
        <v>1207.2926599999998</v>
      </c>
      <c r="O17" s="19"/>
      <c r="P17" s="12">
        <f>L17</f>
        <v>862.35189999999989</v>
      </c>
      <c r="Q17" s="12">
        <f t="shared" si="9"/>
        <v>646.76392499999997</v>
      </c>
      <c r="R17" s="15">
        <f t="shared" si="10"/>
        <v>1509.1158249999999</v>
      </c>
      <c r="S17" s="19"/>
      <c r="T17" s="10">
        <f t="shared" si="3"/>
        <v>1509.1158249999999</v>
      </c>
      <c r="U17" s="10">
        <f t="shared" si="4"/>
        <v>2716.4084849999999</v>
      </c>
      <c r="V17" s="10">
        <f t="shared" si="5"/>
        <v>3578.7603849999996</v>
      </c>
    </row>
    <row r="18" spans="1:22">
      <c r="A18" s="5" t="s">
        <v>42</v>
      </c>
      <c r="B18" s="6" t="s">
        <v>45</v>
      </c>
      <c r="C18" s="7">
        <f>[1]APU!$D19/5</f>
        <v>85.447459999999992</v>
      </c>
      <c r="D18" s="5">
        <v>21</v>
      </c>
      <c r="E18" s="5">
        <f t="shared" si="6"/>
        <v>0.3</v>
      </c>
      <c r="F18" s="5">
        <f t="shared" si="7"/>
        <v>0.75</v>
      </c>
      <c r="G18" s="5">
        <v>15</v>
      </c>
      <c r="H18" s="8">
        <v>750</v>
      </c>
      <c r="I18" s="8">
        <f t="shared" si="0"/>
        <v>1281.7118999999998</v>
      </c>
      <c r="J18" s="8">
        <f t="shared" si="1"/>
        <v>538.31899799999997</v>
      </c>
      <c r="K18" s="16"/>
      <c r="L18" s="13">
        <f t="shared" si="8"/>
        <v>1281.7118999999998</v>
      </c>
      <c r="M18" s="18"/>
      <c r="N18" s="14">
        <f t="shared" si="2"/>
        <v>1794.3966599999999</v>
      </c>
      <c r="O18" s="19"/>
      <c r="P18" s="12">
        <f>L18</f>
        <v>1281.7118999999998</v>
      </c>
      <c r="Q18" s="12">
        <f t="shared" si="9"/>
        <v>961.28392499999984</v>
      </c>
      <c r="R18" s="15">
        <f t="shared" si="10"/>
        <v>2242.9958249999995</v>
      </c>
      <c r="S18" s="19"/>
      <c r="T18" s="10">
        <f t="shared" si="3"/>
        <v>2242.9958249999995</v>
      </c>
      <c r="U18" s="10">
        <f t="shared" si="4"/>
        <v>4037.3924849999994</v>
      </c>
      <c r="V18" s="10">
        <f t="shared" si="5"/>
        <v>5319.1043849999987</v>
      </c>
    </row>
    <row r="19" spans="1:22">
      <c r="A19" s="5" t="s">
        <v>46</v>
      </c>
      <c r="B19" s="6" t="s">
        <v>47</v>
      </c>
      <c r="C19" s="7">
        <f>[1]APU!$D20/5</f>
        <v>1191.9302266666668</v>
      </c>
      <c r="D19" s="5">
        <v>21</v>
      </c>
      <c r="E19" s="5">
        <f t="shared" si="6"/>
        <v>0.3</v>
      </c>
      <c r="F19" s="5">
        <f t="shared" si="7"/>
        <v>0.75</v>
      </c>
      <c r="G19" s="5">
        <v>15</v>
      </c>
      <c r="H19" s="8">
        <v>2475</v>
      </c>
      <c r="I19" s="8">
        <f t="shared" si="0"/>
        <v>17878.953400000002</v>
      </c>
      <c r="J19" s="8">
        <f t="shared" si="1"/>
        <v>7509.160428000001</v>
      </c>
      <c r="K19" s="16"/>
      <c r="L19" s="13">
        <f t="shared" si="8"/>
        <v>17878.953400000002</v>
      </c>
      <c r="M19" s="18"/>
      <c r="N19" s="14">
        <f t="shared" si="2"/>
        <v>25030.534760000002</v>
      </c>
      <c r="O19" s="19"/>
      <c r="P19" s="12">
        <f>L19</f>
        <v>17878.953400000002</v>
      </c>
      <c r="Q19" s="12">
        <f t="shared" si="9"/>
        <v>13409.215050000003</v>
      </c>
      <c r="R19" s="15">
        <f t="shared" si="10"/>
        <v>31288.168450000005</v>
      </c>
      <c r="S19" s="19"/>
      <c r="T19" s="10">
        <f t="shared" si="3"/>
        <v>31288.168450000005</v>
      </c>
      <c r="U19" s="10">
        <f t="shared" si="4"/>
        <v>56318.703210000007</v>
      </c>
      <c r="V19" s="10">
        <f t="shared" si="5"/>
        <v>74197.656610000005</v>
      </c>
    </row>
    <row r="20" spans="1:22">
      <c r="A20" s="5" t="s">
        <v>48</v>
      </c>
      <c r="B20" s="6" t="s">
        <v>49</v>
      </c>
      <c r="C20" s="7">
        <f>[1]APU!$D21/5</f>
        <v>148.78798666666665</v>
      </c>
      <c r="D20" s="5">
        <v>21</v>
      </c>
      <c r="E20" s="5">
        <f t="shared" si="6"/>
        <v>0.3</v>
      </c>
      <c r="F20" s="5">
        <f t="shared" si="7"/>
        <v>0.75</v>
      </c>
      <c r="G20" s="5">
        <v>15</v>
      </c>
      <c r="H20" s="8">
        <v>1000</v>
      </c>
      <c r="I20" s="8">
        <f t="shared" si="0"/>
        <v>2231.8197999999998</v>
      </c>
      <c r="J20" s="8">
        <f t="shared" si="1"/>
        <v>937.36431599999992</v>
      </c>
      <c r="K20" s="16"/>
      <c r="L20" s="13">
        <f t="shared" si="8"/>
        <v>2231.8197999999998</v>
      </c>
      <c r="M20" s="18"/>
      <c r="N20" s="14">
        <f t="shared" si="2"/>
        <v>3124.5477199999996</v>
      </c>
      <c r="O20" s="19"/>
      <c r="P20" s="12">
        <f>L20</f>
        <v>2231.8197999999998</v>
      </c>
      <c r="Q20" s="12">
        <f t="shared" si="9"/>
        <v>1673.8648499999999</v>
      </c>
      <c r="R20" s="15">
        <f t="shared" si="10"/>
        <v>3905.6846499999997</v>
      </c>
      <c r="S20" s="19"/>
      <c r="T20" s="10">
        <f t="shared" si="3"/>
        <v>3905.6846499999997</v>
      </c>
      <c r="U20" s="10">
        <f t="shared" si="4"/>
        <v>7030.2323699999997</v>
      </c>
      <c r="V20" s="10">
        <f t="shared" si="5"/>
        <v>9262.052169999999</v>
      </c>
    </row>
    <row r="21" spans="1:22">
      <c r="A21" s="5" t="s">
        <v>50</v>
      </c>
      <c r="B21" s="6" t="s">
        <v>51</v>
      </c>
      <c r="C21" s="7">
        <f>[1]APU!$D22/5</f>
        <v>1.0740799999999999</v>
      </c>
      <c r="D21" s="5">
        <v>44</v>
      </c>
      <c r="E21" s="5">
        <f t="shared" si="6"/>
        <v>0.3</v>
      </c>
      <c r="F21" s="5">
        <f t="shared" si="7"/>
        <v>0.75</v>
      </c>
      <c r="G21" s="5">
        <v>15</v>
      </c>
      <c r="H21" s="8">
        <v>20</v>
      </c>
      <c r="I21" s="8">
        <f t="shared" si="0"/>
        <v>16.1112</v>
      </c>
      <c r="J21" s="8">
        <f t="shared" si="1"/>
        <v>14.177855999999998</v>
      </c>
      <c r="K21" s="16"/>
      <c r="L21" s="13">
        <f t="shared" si="8"/>
        <v>20</v>
      </c>
      <c r="M21" s="18"/>
      <c r="N21" s="14">
        <f t="shared" si="2"/>
        <v>47.259519999999995</v>
      </c>
      <c r="O21" s="19"/>
      <c r="P21" s="12">
        <f>L21</f>
        <v>20</v>
      </c>
      <c r="Q21" s="12">
        <f t="shared" si="9"/>
        <v>15</v>
      </c>
      <c r="R21" s="15">
        <f t="shared" si="10"/>
        <v>35</v>
      </c>
      <c r="S21" s="19"/>
      <c r="T21" s="10">
        <f t="shared" si="3"/>
        <v>35</v>
      </c>
      <c r="U21" s="10">
        <f t="shared" si="4"/>
        <v>82.259519999999995</v>
      </c>
      <c r="V21" s="10">
        <f t="shared" si="5"/>
        <v>102.25951999999999</v>
      </c>
    </row>
    <row r="22" spans="1:22">
      <c r="A22" s="5" t="s">
        <v>52</v>
      </c>
      <c r="B22" s="6" t="s">
        <v>53</v>
      </c>
      <c r="C22" s="7">
        <f>[1]APU!$D23/5</f>
        <v>2.5474150666666668</v>
      </c>
      <c r="D22" s="5">
        <v>21</v>
      </c>
      <c r="E22" s="5">
        <f t="shared" si="6"/>
        <v>0.3</v>
      </c>
      <c r="F22" s="5">
        <f t="shared" si="7"/>
        <v>0.75</v>
      </c>
      <c r="G22" s="5">
        <v>15</v>
      </c>
      <c r="H22" s="8">
        <v>15</v>
      </c>
      <c r="I22" s="8">
        <f t="shared" si="0"/>
        <v>38.211226000000003</v>
      </c>
      <c r="J22" s="8">
        <f t="shared" si="1"/>
        <v>16.048714920000002</v>
      </c>
      <c r="K22" s="16"/>
      <c r="L22" s="13">
        <f t="shared" si="8"/>
        <v>38.211226000000003</v>
      </c>
      <c r="M22" s="18"/>
      <c r="N22" s="14">
        <f t="shared" si="2"/>
        <v>53.495716400000006</v>
      </c>
      <c r="O22" s="19"/>
      <c r="P22" s="12">
        <f>L22</f>
        <v>38.211226000000003</v>
      </c>
      <c r="Q22" s="12">
        <f t="shared" si="9"/>
        <v>28.658419500000001</v>
      </c>
      <c r="R22" s="15">
        <f t="shared" si="10"/>
        <v>66.869645500000004</v>
      </c>
      <c r="S22" s="19"/>
      <c r="T22" s="10">
        <f t="shared" si="3"/>
        <v>66.869645500000004</v>
      </c>
      <c r="U22" s="10">
        <f t="shared" si="4"/>
        <v>120.36536190000001</v>
      </c>
      <c r="V22" s="10">
        <f t="shared" si="5"/>
        <v>158.57658790000002</v>
      </c>
    </row>
    <row r="23" spans="1:22">
      <c r="A23" s="5" t="s">
        <v>50</v>
      </c>
      <c r="B23" s="6" t="s">
        <v>54</v>
      </c>
      <c r="C23" s="7">
        <f>[1]APU!$D24/5</f>
        <v>3.7997399999999999</v>
      </c>
      <c r="D23" s="5">
        <v>44</v>
      </c>
      <c r="E23" s="5">
        <f t="shared" si="6"/>
        <v>0.3</v>
      </c>
      <c r="F23" s="5">
        <f t="shared" si="7"/>
        <v>0.75</v>
      </c>
      <c r="G23" s="5">
        <v>15</v>
      </c>
      <c r="H23" s="8">
        <v>20</v>
      </c>
      <c r="I23" s="8">
        <f t="shared" si="0"/>
        <v>56.996099999999998</v>
      </c>
      <c r="J23" s="8">
        <f t="shared" si="1"/>
        <v>50.156567999999993</v>
      </c>
      <c r="K23" s="16"/>
      <c r="L23" s="13">
        <f t="shared" si="8"/>
        <v>56.996099999999998</v>
      </c>
      <c r="M23" s="18"/>
      <c r="N23" s="14">
        <f t="shared" si="2"/>
        <v>167.18856</v>
      </c>
      <c r="O23" s="19"/>
      <c r="P23" s="12">
        <f>L23</f>
        <v>56.996099999999998</v>
      </c>
      <c r="Q23" s="12">
        <f t="shared" si="9"/>
        <v>42.747074999999995</v>
      </c>
      <c r="R23" s="15">
        <f t="shared" si="10"/>
        <v>99.743174999999994</v>
      </c>
      <c r="S23" s="19"/>
      <c r="T23" s="10">
        <f t="shared" si="3"/>
        <v>99.743174999999994</v>
      </c>
      <c r="U23" s="10">
        <f t="shared" si="4"/>
        <v>266.931735</v>
      </c>
      <c r="V23" s="10">
        <f t="shared" si="5"/>
        <v>323.92783500000002</v>
      </c>
    </row>
    <row r="24" spans="1:22">
      <c r="A24" s="5" t="s">
        <v>32</v>
      </c>
      <c r="B24" s="6" t="s">
        <v>55</v>
      </c>
      <c r="C24" s="7">
        <f>[1]APU!$D25/5</f>
        <v>79.113333333333316</v>
      </c>
      <c r="D24" s="5">
        <v>21</v>
      </c>
      <c r="E24" s="5">
        <f t="shared" si="6"/>
        <v>0.3</v>
      </c>
      <c r="F24" s="5">
        <f t="shared" si="7"/>
        <v>0.75</v>
      </c>
      <c r="G24" s="5">
        <v>7</v>
      </c>
      <c r="H24" s="8">
        <v>1000</v>
      </c>
      <c r="I24" s="8">
        <f t="shared" si="0"/>
        <v>553.79333333333318</v>
      </c>
      <c r="J24" s="8">
        <f t="shared" si="1"/>
        <v>498.41399999999987</v>
      </c>
      <c r="K24" s="16"/>
      <c r="L24" s="13">
        <f t="shared" si="8"/>
        <v>1000</v>
      </c>
      <c r="M24" s="18"/>
      <c r="N24" s="14">
        <f t="shared" si="2"/>
        <v>1661.3799999999997</v>
      </c>
      <c r="O24" s="19"/>
      <c r="P24" s="12">
        <f>L24</f>
        <v>1000</v>
      </c>
      <c r="Q24" s="12">
        <f t="shared" si="9"/>
        <v>750</v>
      </c>
      <c r="R24" s="15">
        <f t="shared" si="10"/>
        <v>1750</v>
      </c>
      <c r="S24" s="19"/>
      <c r="T24" s="10">
        <f t="shared" si="3"/>
        <v>1750</v>
      </c>
      <c r="U24" s="10">
        <f t="shared" si="4"/>
        <v>3411.3799999999997</v>
      </c>
      <c r="V24" s="10">
        <f t="shared" si="5"/>
        <v>4411.3799999999992</v>
      </c>
    </row>
    <row r="25" spans="1:22">
      <c r="A25" s="5" t="s">
        <v>35</v>
      </c>
      <c r="B25" s="6" t="s">
        <v>56</v>
      </c>
      <c r="C25" s="7">
        <f>[1]APU!$D26/5</f>
        <v>895.05333333333328</v>
      </c>
      <c r="D25" s="5">
        <v>14</v>
      </c>
      <c r="E25" s="5">
        <f t="shared" si="6"/>
        <v>0.5</v>
      </c>
      <c r="F25" s="5">
        <f t="shared" si="7"/>
        <v>0.5</v>
      </c>
      <c r="G25" s="5">
        <v>42</v>
      </c>
      <c r="H25" s="8">
        <v>990</v>
      </c>
      <c r="I25" s="8">
        <f t="shared" si="0"/>
        <v>37592.239999999998</v>
      </c>
      <c r="J25" s="8">
        <f t="shared" si="1"/>
        <v>6265.373333333333</v>
      </c>
      <c r="K25" s="16"/>
      <c r="L25" s="13">
        <f t="shared" si="8"/>
        <v>37592.239999999998</v>
      </c>
      <c r="M25" s="18"/>
      <c r="N25" s="14">
        <f t="shared" si="2"/>
        <v>12530.746666666666</v>
      </c>
      <c r="O25" s="19"/>
      <c r="P25" s="12">
        <f>L25</f>
        <v>37592.239999999998</v>
      </c>
      <c r="Q25" s="12">
        <f t="shared" si="9"/>
        <v>18796.12</v>
      </c>
      <c r="R25" s="15">
        <f t="shared" si="10"/>
        <v>56388.36</v>
      </c>
      <c r="S25" s="19"/>
      <c r="T25" s="10">
        <f t="shared" si="3"/>
        <v>56388.36</v>
      </c>
      <c r="U25" s="10">
        <f t="shared" si="4"/>
        <v>68919.106666666659</v>
      </c>
      <c r="V25" s="10">
        <f t="shared" si="5"/>
        <v>106511.34666666665</v>
      </c>
    </row>
    <row r="26" spans="1:22">
      <c r="A26" s="5" t="s">
        <v>35</v>
      </c>
      <c r="B26" s="6" t="s">
        <v>57</v>
      </c>
      <c r="C26" s="7">
        <f>[1]APU!$D27/5</f>
        <v>1699.4599999999998</v>
      </c>
      <c r="D26" s="5">
        <v>14</v>
      </c>
      <c r="E26" s="5">
        <f t="shared" si="6"/>
        <v>0.5</v>
      </c>
      <c r="F26" s="5">
        <f t="shared" si="7"/>
        <v>0.5</v>
      </c>
      <c r="G26" s="5">
        <v>42</v>
      </c>
      <c r="H26" s="8">
        <v>990</v>
      </c>
      <c r="I26" s="8">
        <f t="shared" si="0"/>
        <v>71377.319999999992</v>
      </c>
      <c r="J26" s="8">
        <f t="shared" si="1"/>
        <v>11896.22</v>
      </c>
      <c r="K26" s="16"/>
      <c r="L26" s="13">
        <f t="shared" si="8"/>
        <v>71377.319999999992</v>
      </c>
      <c r="M26" s="18"/>
      <c r="N26" s="14">
        <f t="shared" si="2"/>
        <v>23792.44</v>
      </c>
      <c r="O26" s="19"/>
      <c r="P26" s="12">
        <f>L26</f>
        <v>71377.319999999992</v>
      </c>
      <c r="Q26" s="12">
        <f t="shared" si="9"/>
        <v>35688.659999999996</v>
      </c>
      <c r="R26" s="15">
        <f t="shared" si="10"/>
        <v>107065.97999999998</v>
      </c>
      <c r="S26" s="19"/>
      <c r="T26" s="10">
        <f t="shared" si="3"/>
        <v>107065.97999999998</v>
      </c>
      <c r="U26" s="10">
        <f t="shared" si="4"/>
        <v>130858.41999999998</v>
      </c>
      <c r="V26" s="10">
        <f t="shared" si="5"/>
        <v>202235.74</v>
      </c>
    </row>
    <row r="27" spans="1:22">
      <c r="A27" s="5" t="s">
        <v>35</v>
      </c>
      <c r="B27" s="6" t="s">
        <v>58</v>
      </c>
      <c r="C27" s="7">
        <f>[1]APU!$D28/5</f>
        <v>18.220893333333329</v>
      </c>
      <c r="D27" s="5">
        <v>14</v>
      </c>
      <c r="E27" s="5">
        <f t="shared" si="6"/>
        <v>0.5</v>
      </c>
      <c r="F27" s="5">
        <f t="shared" si="7"/>
        <v>0.5</v>
      </c>
      <c r="G27" s="5">
        <v>42</v>
      </c>
      <c r="H27" s="8">
        <v>202</v>
      </c>
      <c r="I27" s="8">
        <f t="shared" si="0"/>
        <v>765.27751999999987</v>
      </c>
      <c r="J27" s="8">
        <f t="shared" si="1"/>
        <v>127.54625333333331</v>
      </c>
      <c r="K27" s="16"/>
      <c r="L27" s="13">
        <f t="shared" si="8"/>
        <v>765.27751999999987</v>
      </c>
      <c r="M27" s="18"/>
      <c r="N27" s="14">
        <f t="shared" si="2"/>
        <v>255.09250666666662</v>
      </c>
      <c r="O27" s="19"/>
      <c r="P27" s="12">
        <f>L27</f>
        <v>765.27751999999987</v>
      </c>
      <c r="Q27" s="12">
        <f t="shared" si="9"/>
        <v>382.63875999999993</v>
      </c>
      <c r="R27" s="15">
        <f t="shared" si="10"/>
        <v>1147.9162799999999</v>
      </c>
      <c r="S27" s="19"/>
      <c r="T27" s="10">
        <f t="shared" si="3"/>
        <v>1147.9162799999999</v>
      </c>
      <c r="U27" s="10">
        <f t="shared" si="4"/>
        <v>1403.0087866666665</v>
      </c>
      <c r="V27" s="10">
        <f t="shared" si="5"/>
        <v>2168.2863066666664</v>
      </c>
    </row>
    <row r="28" spans="1:22">
      <c r="A28" s="5" t="s">
        <v>59</v>
      </c>
      <c r="B28" s="6" t="s">
        <v>60</v>
      </c>
      <c r="C28" s="7">
        <f>[1]APU!$D29/5</f>
        <v>336.34666666666664</v>
      </c>
      <c r="D28" s="5">
        <v>14</v>
      </c>
      <c r="E28" s="5">
        <f t="shared" si="6"/>
        <v>0.5</v>
      </c>
      <c r="F28" s="5">
        <f t="shared" si="7"/>
        <v>0.5</v>
      </c>
      <c r="G28" s="5">
        <v>28</v>
      </c>
      <c r="H28" s="8">
        <v>1300</v>
      </c>
      <c r="I28" s="8">
        <f t="shared" si="0"/>
        <v>9417.7066666666651</v>
      </c>
      <c r="J28" s="8">
        <f t="shared" si="1"/>
        <v>2354.4266666666663</v>
      </c>
      <c r="K28" s="16"/>
      <c r="L28" s="13">
        <f t="shared" si="8"/>
        <v>9417.7066666666651</v>
      </c>
      <c r="M28" s="18"/>
      <c r="N28" s="14">
        <f t="shared" si="2"/>
        <v>4708.8533333333326</v>
      </c>
      <c r="O28" s="19"/>
      <c r="P28" s="12">
        <f>L28</f>
        <v>9417.7066666666651</v>
      </c>
      <c r="Q28" s="12">
        <f t="shared" si="9"/>
        <v>4708.8533333333326</v>
      </c>
      <c r="R28" s="15">
        <f t="shared" si="10"/>
        <v>14126.559999999998</v>
      </c>
      <c r="S28" s="19"/>
      <c r="T28" s="10">
        <f t="shared" si="3"/>
        <v>14126.559999999998</v>
      </c>
      <c r="U28" s="10">
        <f t="shared" si="4"/>
        <v>18835.41333333333</v>
      </c>
      <c r="V28" s="10">
        <f t="shared" si="5"/>
        <v>28253.119999999995</v>
      </c>
    </row>
    <row r="29" spans="1:22">
      <c r="A29" s="5" t="s">
        <v>38</v>
      </c>
      <c r="B29" s="6" t="s">
        <v>61</v>
      </c>
      <c r="C29" s="7">
        <f>[1]APU!$D30/5</f>
        <v>1694.2599999999998</v>
      </c>
      <c r="D29" s="5">
        <v>14</v>
      </c>
      <c r="E29" s="5">
        <f t="shared" si="6"/>
        <v>0.5</v>
      </c>
      <c r="F29" s="5">
        <f t="shared" si="7"/>
        <v>0.5</v>
      </c>
      <c r="G29" s="5">
        <f>8*7</f>
        <v>56</v>
      </c>
      <c r="H29" s="8">
        <v>102000</v>
      </c>
      <c r="I29" s="8">
        <f t="shared" si="0"/>
        <v>94878.559999999983</v>
      </c>
      <c r="J29" s="8">
        <f t="shared" si="1"/>
        <v>11859.819999999998</v>
      </c>
      <c r="K29" s="16"/>
      <c r="L29" s="13">
        <f t="shared" si="8"/>
        <v>102000</v>
      </c>
      <c r="M29" s="18"/>
      <c r="N29" s="14">
        <f t="shared" si="2"/>
        <v>23719.639999999996</v>
      </c>
      <c r="O29" s="19"/>
      <c r="P29" s="12">
        <f>L29</f>
        <v>102000</v>
      </c>
      <c r="Q29" s="12">
        <f t="shared" si="9"/>
        <v>51000</v>
      </c>
      <c r="R29" s="15">
        <f t="shared" si="10"/>
        <v>153000</v>
      </c>
      <c r="S29" s="19"/>
      <c r="T29" s="10">
        <f t="shared" si="3"/>
        <v>153000</v>
      </c>
      <c r="U29" s="10">
        <f t="shared" si="4"/>
        <v>176719.63999999998</v>
      </c>
      <c r="V29" s="10">
        <f t="shared" si="5"/>
        <v>278719.64</v>
      </c>
    </row>
    <row r="30" spans="1:22">
      <c r="A30" s="5" t="s">
        <v>38</v>
      </c>
      <c r="B30" s="6" t="s">
        <v>62</v>
      </c>
      <c r="C30" s="7">
        <f>[1]APU!$D31/5</f>
        <v>1816.2066666666665</v>
      </c>
      <c r="D30" s="5">
        <v>14</v>
      </c>
      <c r="E30" s="5">
        <f t="shared" si="6"/>
        <v>0.5</v>
      </c>
      <c r="F30" s="5">
        <f t="shared" si="7"/>
        <v>0.5</v>
      </c>
      <c r="G30" s="5">
        <f>8*7</f>
        <v>56</v>
      </c>
      <c r="H30" s="8">
        <v>102000</v>
      </c>
      <c r="I30" s="8">
        <f t="shared" si="0"/>
        <v>101707.57333333332</v>
      </c>
      <c r="J30" s="8">
        <f t="shared" si="1"/>
        <v>12713.446666666665</v>
      </c>
      <c r="K30" s="16"/>
      <c r="L30" s="13">
        <f t="shared" si="8"/>
        <v>102000</v>
      </c>
      <c r="M30" s="18"/>
      <c r="N30" s="14">
        <f t="shared" si="2"/>
        <v>25426.89333333333</v>
      </c>
      <c r="O30" s="19"/>
      <c r="P30" s="12">
        <f>L30</f>
        <v>102000</v>
      </c>
      <c r="Q30" s="12">
        <f t="shared" si="9"/>
        <v>51000</v>
      </c>
      <c r="R30" s="15">
        <f t="shared" si="10"/>
        <v>153000</v>
      </c>
      <c r="S30" s="19"/>
      <c r="T30" s="10">
        <f t="shared" si="3"/>
        <v>153000</v>
      </c>
      <c r="U30" s="10">
        <f t="shared" si="4"/>
        <v>178426.89333333334</v>
      </c>
      <c r="V30" s="10">
        <f t="shared" si="5"/>
        <v>280426.89333333331</v>
      </c>
    </row>
    <row r="31" spans="1:22" s="28" customFormat="1"/>
    <row r="32" spans="1:22" ht="60">
      <c r="A32" s="22" t="s">
        <v>0</v>
      </c>
      <c r="B32" s="22" t="s">
        <v>1</v>
      </c>
      <c r="C32" s="51" t="s">
        <v>63</v>
      </c>
      <c r="D32" s="33" t="s">
        <v>64</v>
      </c>
      <c r="E32" s="33" t="s">
        <v>65</v>
      </c>
      <c r="F32" s="4" t="s">
        <v>66</v>
      </c>
      <c r="G32" s="3" t="s">
        <v>67</v>
      </c>
      <c r="H32" s="2" t="s">
        <v>68</v>
      </c>
      <c r="I32" s="3" t="s">
        <v>69</v>
      </c>
      <c r="J32" s="4" t="s">
        <v>70</v>
      </c>
      <c r="K32"/>
      <c r="M32"/>
      <c r="O32"/>
      <c r="S32"/>
    </row>
    <row r="33" spans="1:19">
      <c r="A33" s="29"/>
      <c r="B33" s="30" t="s">
        <v>18</v>
      </c>
      <c r="C33" s="51"/>
      <c r="D33" s="31"/>
      <c r="E33" s="31"/>
      <c r="F33" s="31"/>
      <c r="G33" s="31"/>
      <c r="H33" s="31"/>
      <c r="I33" s="31"/>
      <c r="J33" s="31"/>
      <c r="K33"/>
      <c r="M33"/>
      <c r="O33"/>
      <c r="S33"/>
    </row>
    <row r="34" spans="1:19">
      <c r="A34" s="29"/>
      <c r="B34" s="30" t="s">
        <v>20</v>
      </c>
      <c r="C34" s="51"/>
      <c r="D34" s="31"/>
      <c r="E34" s="31"/>
      <c r="F34" s="31"/>
      <c r="G34" s="31"/>
      <c r="H34" s="31"/>
      <c r="I34" s="31"/>
      <c r="J34" s="31"/>
      <c r="K34"/>
      <c r="M34"/>
      <c r="O34"/>
      <c r="S34"/>
    </row>
    <row r="35" spans="1:19">
      <c r="A35" s="29"/>
      <c r="B35" s="30" t="s">
        <v>21</v>
      </c>
      <c r="C35" s="51"/>
      <c r="D35" s="31"/>
      <c r="E35" s="31"/>
      <c r="F35" s="31"/>
      <c r="G35" s="31"/>
      <c r="H35" s="31"/>
      <c r="I35" s="31"/>
      <c r="J35" s="31"/>
      <c r="K35"/>
      <c r="M35"/>
      <c r="O35"/>
      <c r="S35"/>
    </row>
    <row r="36" spans="1:19">
      <c r="A36" s="5" t="s">
        <v>22</v>
      </c>
      <c r="B36" s="6" t="s">
        <v>23</v>
      </c>
      <c r="C36" s="51"/>
      <c r="D36" s="32">
        <f>L5/C5</f>
        <v>15</v>
      </c>
      <c r="E36" s="11">
        <f>R5/C5</f>
        <v>26.249999999999996</v>
      </c>
      <c r="F36" s="12">
        <f>G36+L5</f>
        <v>31853.009916000003</v>
      </c>
      <c r="G36" s="9">
        <f t="shared" ref="G36:G60" si="11">U5-L5+H36</f>
        <v>26454.194676000003</v>
      </c>
      <c r="H36" s="34">
        <f>I36+L5</f>
        <v>14846.741910000001</v>
      </c>
      <c r="I36" s="9">
        <f>R5</f>
        <v>9447.9266700000007</v>
      </c>
      <c r="J36" s="12">
        <f>R5/2</f>
        <v>4723.9633350000004</v>
      </c>
      <c r="K36"/>
      <c r="M36"/>
      <c r="O36"/>
      <c r="S36"/>
    </row>
    <row r="37" spans="1:19">
      <c r="A37" s="5" t="s">
        <v>24</v>
      </c>
      <c r="B37" s="6" t="s">
        <v>25</v>
      </c>
      <c r="C37" s="51"/>
      <c r="D37" s="32">
        <f t="shared" ref="D37:D61" si="12">L6/C6</f>
        <v>19.746147291590233</v>
      </c>
      <c r="E37" s="11">
        <f t="shared" ref="E37:E61" si="13">R6/C6</f>
        <v>34.555757760282908</v>
      </c>
      <c r="F37" s="12">
        <f t="shared" ref="F37:F61" si="14">G37+L6</f>
        <v>3894.44902</v>
      </c>
      <c r="G37" s="9">
        <f t="shared" si="11"/>
        <v>3194.44902</v>
      </c>
      <c r="H37" s="34">
        <f t="shared" ref="H37:H61" si="15">I37+L6</f>
        <v>1925</v>
      </c>
      <c r="I37" s="9">
        <f t="shared" ref="I37:I61" si="16">R6</f>
        <v>1225</v>
      </c>
      <c r="J37" s="12">
        <f t="shared" ref="J37:J61" si="17">R6/2</f>
        <v>612.5</v>
      </c>
      <c r="K37"/>
      <c r="M37"/>
      <c r="O37"/>
      <c r="S37"/>
    </row>
    <row r="38" spans="1:19">
      <c r="A38" s="5" t="s">
        <v>26</v>
      </c>
      <c r="B38" s="6" t="s">
        <v>27</v>
      </c>
      <c r="C38" s="51"/>
      <c r="D38" s="32">
        <f t="shared" si="12"/>
        <v>15.989936999648222</v>
      </c>
      <c r="E38" s="11">
        <f t="shared" si="13"/>
        <v>27.982389749384389</v>
      </c>
      <c r="F38" s="12">
        <f t="shared" si="14"/>
        <v>1278.93172</v>
      </c>
      <c r="G38" s="9">
        <f t="shared" si="11"/>
        <v>1058.93172</v>
      </c>
      <c r="H38" s="34">
        <f t="shared" si="15"/>
        <v>605</v>
      </c>
      <c r="I38" s="9">
        <f t="shared" si="16"/>
        <v>385</v>
      </c>
      <c r="J38" s="12">
        <f t="shared" si="17"/>
        <v>192.5</v>
      </c>
      <c r="K38"/>
      <c r="M38"/>
      <c r="O38"/>
      <c r="S38"/>
    </row>
    <row r="39" spans="1:19">
      <c r="A39" s="5" t="s">
        <v>28</v>
      </c>
      <c r="B39" s="6" t="s">
        <v>29</v>
      </c>
      <c r="C39" s="51"/>
      <c r="D39" s="32">
        <f t="shared" si="12"/>
        <v>14.999999999999998</v>
      </c>
      <c r="E39" s="11">
        <f t="shared" si="13"/>
        <v>26.249999999999996</v>
      </c>
      <c r="F39" s="12">
        <f t="shared" si="14"/>
        <v>17373.936499999996</v>
      </c>
      <c r="G39" s="9">
        <f t="shared" si="11"/>
        <v>14429.201499999997</v>
      </c>
      <c r="H39" s="34">
        <f t="shared" si="15"/>
        <v>8098.0212499999989</v>
      </c>
      <c r="I39" s="9">
        <f t="shared" si="16"/>
        <v>5153.2862499999992</v>
      </c>
      <c r="J39" s="12">
        <f t="shared" si="17"/>
        <v>2576.6431249999996</v>
      </c>
      <c r="K39"/>
      <c r="M39"/>
      <c r="O39"/>
      <c r="S39"/>
    </row>
    <row r="40" spans="1:19">
      <c r="A40" s="5" t="s">
        <v>30</v>
      </c>
      <c r="B40" s="6" t="s">
        <v>31</v>
      </c>
      <c r="C40" s="51"/>
      <c r="D40" s="32">
        <f t="shared" si="12"/>
        <v>15</v>
      </c>
      <c r="E40" s="11">
        <f t="shared" si="13"/>
        <v>26.25</v>
      </c>
      <c r="F40" s="12">
        <f t="shared" si="14"/>
        <v>3424.1782800000001</v>
      </c>
      <c r="G40" s="9">
        <f t="shared" si="11"/>
        <v>2843.80908</v>
      </c>
      <c r="H40" s="34">
        <f t="shared" si="15"/>
        <v>1596.0153</v>
      </c>
      <c r="I40" s="9">
        <f t="shared" si="16"/>
        <v>1015.6460999999999</v>
      </c>
      <c r="J40" s="12">
        <f t="shared" si="17"/>
        <v>507.82304999999997</v>
      </c>
      <c r="K40"/>
      <c r="M40"/>
      <c r="O40"/>
      <c r="S40"/>
    </row>
    <row r="41" spans="1:19">
      <c r="A41" s="5" t="s">
        <v>32</v>
      </c>
      <c r="B41" s="6" t="s">
        <v>33</v>
      </c>
      <c r="C41" s="51"/>
      <c r="D41" s="32">
        <f t="shared" si="12"/>
        <v>7</v>
      </c>
      <c r="E41" s="11">
        <f t="shared" si="13"/>
        <v>12.25</v>
      </c>
      <c r="F41" s="12">
        <f t="shared" si="14"/>
        <v>88935</v>
      </c>
      <c r="G41" s="9">
        <f t="shared" si="11"/>
        <v>77077</v>
      </c>
      <c r="H41" s="34">
        <f t="shared" si="15"/>
        <v>32609.5</v>
      </c>
      <c r="I41" s="9">
        <f t="shared" si="16"/>
        <v>20751.5</v>
      </c>
      <c r="J41" s="12">
        <f t="shared" si="17"/>
        <v>10375.75</v>
      </c>
      <c r="K41"/>
      <c r="M41"/>
      <c r="O41"/>
      <c r="S41"/>
    </row>
    <row r="42" spans="1:19">
      <c r="A42" s="5" t="s">
        <v>22</v>
      </c>
      <c r="B42" s="6" t="s">
        <v>34</v>
      </c>
      <c r="C42" s="51"/>
      <c r="D42" s="32">
        <f t="shared" si="12"/>
        <v>15</v>
      </c>
      <c r="E42" s="11">
        <f t="shared" si="13"/>
        <v>26.249999999999996</v>
      </c>
      <c r="F42" s="12">
        <f t="shared" si="14"/>
        <v>31853.009916000003</v>
      </c>
      <c r="G42" s="9">
        <f t="shared" si="11"/>
        <v>26454.194676000003</v>
      </c>
      <c r="H42" s="34">
        <f t="shared" si="15"/>
        <v>14846.741910000001</v>
      </c>
      <c r="I42" s="9">
        <f t="shared" si="16"/>
        <v>9447.9266700000007</v>
      </c>
      <c r="J42" s="12">
        <f t="shared" si="17"/>
        <v>4723.9633350000004</v>
      </c>
      <c r="K42"/>
      <c r="M42"/>
      <c r="O42"/>
      <c r="S42"/>
    </row>
    <row r="43" spans="1:19">
      <c r="A43" s="5" t="s">
        <v>35</v>
      </c>
      <c r="B43" s="6" t="s">
        <v>36</v>
      </c>
      <c r="C43" s="51"/>
      <c r="D43" s="32">
        <f t="shared" si="12"/>
        <v>142.84846644397206</v>
      </c>
      <c r="E43" s="11">
        <f t="shared" si="13"/>
        <v>249.98481627695111</v>
      </c>
      <c r="F43" s="12">
        <f t="shared" si="14"/>
        <v>29146.04</v>
      </c>
      <c r="G43" s="9">
        <f t="shared" si="11"/>
        <v>22874.04</v>
      </c>
      <c r="H43" s="34">
        <f t="shared" si="15"/>
        <v>17248</v>
      </c>
      <c r="I43" s="9">
        <f t="shared" si="16"/>
        <v>10976</v>
      </c>
      <c r="J43" s="12">
        <f t="shared" si="17"/>
        <v>5488</v>
      </c>
      <c r="K43"/>
      <c r="M43"/>
      <c r="O43"/>
      <c r="S43"/>
    </row>
    <row r="44" spans="1:19">
      <c r="A44" s="5" t="s">
        <v>35</v>
      </c>
      <c r="B44" s="6" t="s">
        <v>37</v>
      </c>
      <c r="C44" s="51"/>
      <c r="D44" s="32">
        <f t="shared" si="12"/>
        <v>143.92803598200899</v>
      </c>
      <c r="E44" s="11">
        <f t="shared" si="13"/>
        <v>251.87406296851574</v>
      </c>
      <c r="F44" s="12">
        <f t="shared" si="14"/>
        <v>29733.8</v>
      </c>
      <c r="G44" s="9">
        <f t="shared" si="11"/>
        <v>23333.8</v>
      </c>
      <c r="H44" s="34">
        <f t="shared" si="15"/>
        <v>17600</v>
      </c>
      <c r="I44" s="9">
        <f t="shared" si="16"/>
        <v>11200</v>
      </c>
      <c r="J44" s="12">
        <f t="shared" si="17"/>
        <v>5600</v>
      </c>
      <c r="K44"/>
      <c r="M44"/>
      <c r="O44"/>
      <c r="S44"/>
    </row>
    <row r="45" spans="1:19">
      <c r="A45" s="5" t="s">
        <v>38</v>
      </c>
      <c r="B45" s="6" t="s">
        <v>39</v>
      </c>
      <c r="C45" s="51"/>
      <c r="D45" s="32">
        <f t="shared" si="12"/>
        <v>116.17100371747213</v>
      </c>
      <c r="E45" s="11">
        <f t="shared" si="13"/>
        <v>203.29925650557621</v>
      </c>
      <c r="F45" s="12">
        <f t="shared" si="14"/>
        <v>234038.39999999999</v>
      </c>
      <c r="G45" s="9">
        <f t="shared" si="11"/>
        <v>184038.39999999999</v>
      </c>
      <c r="H45" s="34">
        <f t="shared" si="15"/>
        <v>137500</v>
      </c>
      <c r="I45" s="9">
        <f t="shared" si="16"/>
        <v>87500</v>
      </c>
      <c r="J45" s="12">
        <f t="shared" si="17"/>
        <v>43750</v>
      </c>
      <c r="K45"/>
      <c r="M45"/>
      <c r="O45"/>
      <c r="S45"/>
    </row>
    <row r="46" spans="1:19">
      <c r="A46" s="5" t="s">
        <v>40</v>
      </c>
      <c r="B46" s="6" t="s">
        <v>41</v>
      </c>
      <c r="C46" s="51"/>
      <c r="D46" s="32">
        <f t="shared" si="12"/>
        <v>15</v>
      </c>
      <c r="E46" s="11">
        <f t="shared" si="13"/>
        <v>26.25</v>
      </c>
      <c r="F46" s="12">
        <f t="shared" si="14"/>
        <v>76195.638972000001</v>
      </c>
      <c r="G46" s="9">
        <f t="shared" si="11"/>
        <v>63281.123892000003</v>
      </c>
      <c r="H46" s="34">
        <f t="shared" si="15"/>
        <v>35514.916469999996</v>
      </c>
      <c r="I46" s="9">
        <f t="shared" si="16"/>
        <v>22600.401389999999</v>
      </c>
      <c r="J46" s="12">
        <f t="shared" si="17"/>
        <v>11300.200695</v>
      </c>
      <c r="K46"/>
      <c r="M46"/>
      <c r="O46"/>
      <c r="S46"/>
    </row>
    <row r="47" spans="1:19">
      <c r="A47" s="5" t="s">
        <v>42</v>
      </c>
      <c r="B47" s="6" t="s">
        <v>43</v>
      </c>
      <c r="C47" s="51"/>
      <c r="D47" s="32">
        <f t="shared" si="12"/>
        <v>14.999999999999998</v>
      </c>
      <c r="E47" s="11">
        <f t="shared" si="13"/>
        <v>26.249999999999996</v>
      </c>
      <c r="F47" s="12">
        <f t="shared" si="14"/>
        <v>12681.957045499999</v>
      </c>
      <c r="G47" s="9">
        <f t="shared" si="11"/>
        <v>10532.4728005</v>
      </c>
      <c r="H47" s="34">
        <f t="shared" si="15"/>
        <v>5911.081673749999</v>
      </c>
      <c r="I47" s="9">
        <f t="shared" si="16"/>
        <v>3761.5974287499994</v>
      </c>
      <c r="J47" s="12">
        <f t="shared" si="17"/>
        <v>1880.7987143749997</v>
      </c>
      <c r="K47"/>
      <c r="M47"/>
      <c r="O47"/>
      <c r="S47"/>
    </row>
    <row r="48" spans="1:19">
      <c r="A48" s="5" t="s">
        <v>42</v>
      </c>
      <c r="B48" s="6" t="s">
        <v>44</v>
      </c>
      <c r="C48" s="51"/>
      <c r="D48" s="32">
        <f t="shared" si="12"/>
        <v>15</v>
      </c>
      <c r="E48" s="11">
        <f t="shared" si="13"/>
        <v>26.25</v>
      </c>
      <c r="F48" s="12">
        <f t="shared" si="14"/>
        <v>5087.8762099999994</v>
      </c>
      <c r="G48" s="9">
        <f t="shared" si="11"/>
        <v>4225.5243099999998</v>
      </c>
      <c r="H48" s="34">
        <f t="shared" si="15"/>
        <v>2371.4677249999995</v>
      </c>
      <c r="I48" s="9">
        <f t="shared" si="16"/>
        <v>1509.1158249999999</v>
      </c>
      <c r="J48" s="12">
        <f t="shared" si="17"/>
        <v>754.55791249999993</v>
      </c>
      <c r="K48"/>
      <c r="M48"/>
      <c r="O48"/>
      <c r="S48"/>
    </row>
    <row r="49" spans="1:19">
      <c r="A49" s="5" t="s">
        <v>42</v>
      </c>
      <c r="B49" s="6" t="s">
        <v>45</v>
      </c>
      <c r="C49" s="51"/>
      <c r="D49" s="32">
        <f t="shared" si="12"/>
        <v>14.999999999999998</v>
      </c>
      <c r="E49" s="11">
        <f t="shared" si="13"/>
        <v>26.249999999999996</v>
      </c>
      <c r="F49" s="12">
        <f t="shared" si="14"/>
        <v>7562.1002099999987</v>
      </c>
      <c r="G49" s="9">
        <f t="shared" si="11"/>
        <v>6280.3883099999985</v>
      </c>
      <c r="H49" s="34">
        <f t="shared" si="15"/>
        <v>3524.7077249999993</v>
      </c>
      <c r="I49" s="9">
        <f t="shared" si="16"/>
        <v>2242.9958249999995</v>
      </c>
      <c r="J49" s="12">
        <f t="shared" si="17"/>
        <v>1121.4979124999998</v>
      </c>
      <c r="K49"/>
      <c r="M49"/>
      <c r="O49"/>
      <c r="S49"/>
    </row>
    <row r="50" spans="1:19">
      <c r="A50" s="5" t="s">
        <v>46</v>
      </c>
      <c r="B50" s="6" t="s">
        <v>47</v>
      </c>
      <c r="C50" s="51"/>
      <c r="D50" s="32">
        <f t="shared" si="12"/>
        <v>15</v>
      </c>
      <c r="E50" s="11">
        <f t="shared" si="13"/>
        <v>26.25</v>
      </c>
      <c r="F50" s="12">
        <f t="shared" si="14"/>
        <v>105485.82506000002</v>
      </c>
      <c r="G50" s="9">
        <f t="shared" si="11"/>
        <v>87606.871660000019</v>
      </c>
      <c r="H50" s="34">
        <f t="shared" si="15"/>
        <v>49167.12185000001</v>
      </c>
      <c r="I50" s="9">
        <f t="shared" si="16"/>
        <v>31288.168450000005</v>
      </c>
      <c r="J50" s="12">
        <f t="shared" si="17"/>
        <v>15644.084225000002</v>
      </c>
      <c r="K50"/>
      <c r="M50"/>
      <c r="O50"/>
      <c r="S50"/>
    </row>
    <row r="51" spans="1:19">
      <c r="A51" s="5" t="s">
        <v>48</v>
      </c>
      <c r="B51" s="6" t="s">
        <v>49</v>
      </c>
      <c r="C51" s="51"/>
      <c r="D51" s="32">
        <f t="shared" si="12"/>
        <v>15</v>
      </c>
      <c r="E51" s="11">
        <f t="shared" si="13"/>
        <v>26.25</v>
      </c>
      <c r="F51" s="12">
        <f t="shared" si="14"/>
        <v>13167.73682</v>
      </c>
      <c r="G51" s="9">
        <f t="shared" si="11"/>
        <v>10935.917020000001</v>
      </c>
      <c r="H51" s="34">
        <f t="shared" si="15"/>
        <v>6137.5044499999995</v>
      </c>
      <c r="I51" s="9">
        <f t="shared" si="16"/>
        <v>3905.6846499999997</v>
      </c>
      <c r="J51" s="12">
        <f t="shared" si="17"/>
        <v>1952.8423249999998</v>
      </c>
      <c r="K51"/>
      <c r="M51"/>
      <c r="O51"/>
      <c r="S51"/>
    </row>
    <row r="52" spans="1:19">
      <c r="A52" s="5" t="s">
        <v>50</v>
      </c>
      <c r="B52" s="6" t="s">
        <v>51</v>
      </c>
      <c r="C52" s="51"/>
      <c r="D52" s="32">
        <f t="shared" si="12"/>
        <v>18.620586920899747</v>
      </c>
      <c r="E52" s="11">
        <f t="shared" si="13"/>
        <v>32.586027111574559</v>
      </c>
      <c r="F52" s="12">
        <f t="shared" si="14"/>
        <v>137.25952000000001</v>
      </c>
      <c r="G52" s="9">
        <f t="shared" si="11"/>
        <v>117.25951999999999</v>
      </c>
      <c r="H52" s="34">
        <f t="shared" si="15"/>
        <v>55</v>
      </c>
      <c r="I52" s="9">
        <f t="shared" si="16"/>
        <v>35</v>
      </c>
      <c r="J52" s="12">
        <f t="shared" si="17"/>
        <v>17.5</v>
      </c>
      <c r="K52"/>
      <c r="M52"/>
      <c r="O52"/>
      <c r="S52"/>
    </row>
    <row r="53" spans="1:19">
      <c r="A53" s="5" t="s">
        <v>52</v>
      </c>
      <c r="B53" s="6" t="s">
        <v>53</v>
      </c>
      <c r="C53" s="51"/>
      <c r="D53" s="32">
        <f t="shared" si="12"/>
        <v>15</v>
      </c>
      <c r="E53" s="11">
        <f t="shared" si="13"/>
        <v>26.25</v>
      </c>
      <c r="F53" s="12">
        <f t="shared" si="14"/>
        <v>225.44623340000001</v>
      </c>
      <c r="G53" s="9">
        <f t="shared" si="11"/>
        <v>187.2350074</v>
      </c>
      <c r="H53" s="34">
        <f t="shared" si="15"/>
        <v>105.0808715</v>
      </c>
      <c r="I53" s="9">
        <f t="shared" si="16"/>
        <v>66.869645500000004</v>
      </c>
      <c r="J53" s="12">
        <f t="shared" si="17"/>
        <v>33.434822750000002</v>
      </c>
      <c r="K53"/>
      <c r="M53"/>
      <c r="O53"/>
      <c r="S53"/>
    </row>
    <row r="54" spans="1:19">
      <c r="A54" s="5" t="s">
        <v>50</v>
      </c>
      <c r="B54" s="6" t="s">
        <v>54</v>
      </c>
      <c r="C54" s="51"/>
      <c r="D54" s="32">
        <f t="shared" si="12"/>
        <v>15</v>
      </c>
      <c r="E54" s="11">
        <f t="shared" si="13"/>
        <v>26.25</v>
      </c>
      <c r="F54" s="12">
        <f t="shared" si="14"/>
        <v>423.67100999999997</v>
      </c>
      <c r="G54" s="9">
        <f t="shared" si="11"/>
        <v>366.67490999999995</v>
      </c>
      <c r="H54" s="34">
        <f t="shared" si="15"/>
        <v>156.73927499999999</v>
      </c>
      <c r="I54" s="9">
        <f t="shared" si="16"/>
        <v>99.743174999999994</v>
      </c>
      <c r="J54" s="12">
        <f t="shared" si="17"/>
        <v>49.871587499999997</v>
      </c>
      <c r="K54"/>
      <c r="M54"/>
      <c r="O54"/>
      <c r="S54"/>
    </row>
    <row r="55" spans="1:19">
      <c r="A55" s="5" t="s">
        <v>32</v>
      </c>
      <c r="B55" s="6" t="s">
        <v>55</v>
      </c>
      <c r="C55" s="51"/>
      <c r="D55" s="32">
        <f t="shared" si="12"/>
        <v>12.640094379371369</v>
      </c>
      <c r="E55" s="11">
        <f t="shared" si="13"/>
        <v>22.120165163899895</v>
      </c>
      <c r="F55" s="12">
        <f t="shared" si="14"/>
        <v>6161.3799999999992</v>
      </c>
      <c r="G55" s="9">
        <f t="shared" si="11"/>
        <v>5161.3799999999992</v>
      </c>
      <c r="H55" s="34">
        <f t="shared" si="15"/>
        <v>2750</v>
      </c>
      <c r="I55" s="9">
        <f t="shared" si="16"/>
        <v>1750</v>
      </c>
      <c r="J55" s="12">
        <f t="shared" si="17"/>
        <v>875</v>
      </c>
      <c r="K55"/>
      <c r="M55"/>
      <c r="O55"/>
      <c r="S55"/>
    </row>
    <row r="56" spans="1:19">
      <c r="A56" s="5" t="s">
        <v>35</v>
      </c>
      <c r="B56" s="6" t="s">
        <v>56</v>
      </c>
      <c r="C56" s="51"/>
      <c r="D56" s="32">
        <f t="shared" si="12"/>
        <v>42</v>
      </c>
      <c r="E56" s="11">
        <f t="shared" si="13"/>
        <v>63.000000000000007</v>
      </c>
      <c r="F56" s="12">
        <f t="shared" si="14"/>
        <v>162899.70666666667</v>
      </c>
      <c r="G56" s="9">
        <f t="shared" si="11"/>
        <v>125307.46666666667</v>
      </c>
      <c r="H56" s="34">
        <f t="shared" si="15"/>
        <v>93980.6</v>
      </c>
      <c r="I56" s="9">
        <f t="shared" si="16"/>
        <v>56388.36</v>
      </c>
      <c r="J56" s="12">
        <f t="shared" si="17"/>
        <v>28194.18</v>
      </c>
      <c r="K56"/>
      <c r="M56"/>
      <c r="O56"/>
      <c r="S56"/>
    </row>
    <row r="57" spans="1:19">
      <c r="A57" s="5" t="s">
        <v>35</v>
      </c>
      <c r="B57" s="6" t="s">
        <v>57</v>
      </c>
      <c r="C57" s="51"/>
      <c r="D57" s="32">
        <f t="shared" si="12"/>
        <v>42</v>
      </c>
      <c r="E57" s="11">
        <f t="shared" si="13"/>
        <v>62.999999999999993</v>
      </c>
      <c r="F57" s="12">
        <f t="shared" si="14"/>
        <v>309301.71999999997</v>
      </c>
      <c r="G57" s="9">
        <f t="shared" si="11"/>
        <v>237924.39999999997</v>
      </c>
      <c r="H57" s="34">
        <f t="shared" si="15"/>
        <v>178443.3</v>
      </c>
      <c r="I57" s="9">
        <f t="shared" si="16"/>
        <v>107065.97999999998</v>
      </c>
      <c r="J57" s="12">
        <f t="shared" si="17"/>
        <v>53532.989999999991</v>
      </c>
      <c r="K57"/>
      <c r="M57"/>
      <c r="O57"/>
      <c r="S57"/>
    </row>
    <row r="58" spans="1:19">
      <c r="A58" s="5" t="s">
        <v>35</v>
      </c>
      <c r="B58" s="6" t="s">
        <v>58</v>
      </c>
      <c r="C58" s="51"/>
      <c r="D58" s="32">
        <f t="shared" si="12"/>
        <v>42</v>
      </c>
      <c r="E58" s="11">
        <f t="shared" si="13"/>
        <v>63.000000000000007</v>
      </c>
      <c r="F58" s="12">
        <f t="shared" si="14"/>
        <v>3316.2025866666663</v>
      </c>
      <c r="G58" s="9">
        <f t="shared" si="11"/>
        <v>2550.9250666666667</v>
      </c>
      <c r="H58" s="34">
        <f t="shared" si="15"/>
        <v>1913.1937999999998</v>
      </c>
      <c r="I58" s="9">
        <f t="shared" si="16"/>
        <v>1147.9162799999999</v>
      </c>
      <c r="J58" s="12">
        <f t="shared" si="17"/>
        <v>573.95813999999996</v>
      </c>
      <c r="K58"/>
      <c r="M58"/>
      <c r="O58"/>
      <c r="S58"/>
    </row>
    <row r="59" spans="1:19">
      <c r="A59" s="5" t="s">
        <v>59</v>
      </c>
      <c r="B59" s="6" t="s">
        <v>60</v>
      </c>
      <c r="C59" s="51"/>
      <c r="D59" s="32">
        <f t="shared" si="12"/>
        <v>27.999999999999996</v>
      </c>
      <c r="E59" s="11">
        <f t="shared" si="13"/>
        <v>42</v>
      </c>
      <c r="F59" s="12">
        <f t="shared" si="14"/>
        <v>42379.679999999993</v>
      </c>
      <c r="G59" s="9">
        <f t="shared" si="11"/>
        <v>32961.973333333328</v>
      </c>
      <c r="H59" s="34">
        <f t="shared" si="15"/>
        <v>23544.266666666663</v>
      </c>
      <c r="I59" s="9">
        <f t="shared" si="16"/>
        <v>14126.559999999998</v>
      </c>
      <c r="J59" s="12">
        <f t="shared" si="17"/>
        <v>7063.2799999999988</v>
      </c>
      <c r="K59"/>
      <c r="M59"/>
      <c r="O59"/>
      <c r="S59"/>
    </row>
    <row r="60" spans="1:19">
      <c r="A60" s="5" t="s">
        <v>38</v>
      </c>
      <c r="B60" s="6" t="s">
        <v>61</v>
      </c>
      <c r="C60" s="51"/>
      <c r="D60" s="32">
        <f t="shared" si="12"/>
        <v>60.203274585954937</v>
      </c>
      <c r="E60" s="11">
        <f t="shared" si="13"/>
        <v>90.304911878932401</v>
      </c>
      <c r="F60" s="12">
        <f t="shared" si="14"/>
        <v>431719.64</v>
      </c>
      <c r="G60" s="9">
        <f t="shared" si="11"/>
        <v>329719.64</v>
      </c>
      <c r="H60" s="34">
        <f t="shared" si="15"/>
        <v>255000</v>
      </c>
      <c r="I60" s="9">
        <f t="shared" si="16"/>
        <v>153000</v>
      </c>
      <c r="J60" s="12">
        <f t="shared" si="17"/>
        <v>76500</v>
      </c>
      <c r="K60"/>
      <c r="M60"/>
      <c r="O60"/>
      <c r="S60"/>
    </row>
    <row r="61" spans="1:19">
      <c r="A61" s="5" t="s">
        <v>38</v>
      </c>
      <c r="B61" s="6" t="s">
        <v>62</v>
      </c>
      <c r="C61" s="51"/>
      <c r="D61" s="32">
        <f t="shared" si="12"/>
        <v>56.161009576736866</v>
      </c>
      <c r="E61" s="11">
        <f t="shared" si="13"/>
        <v>84.241514365105303</v>
      </c>
      <c r="F61" s="12">
        <f t="shared" si="14"/>
        <v>433426.89333333331</v>
      </c>
      <c r="G61" s="9">
        <f>U30-L30+H61</f>
        <v>331426.89333333331</v>
      </c>
      <c r="H61" s="34">
        <f t="shared" si="15"/>
        <v>255000</v>
      </c>
      <c r="I61" s="9">
        <f t="shared" si="16"/>
        <v>153000</v>
      </c>
      <c r="J61" s="12">
        <f t="shared" si="17"/>
        <v>76500</v>
      </c>
      <c r="K61"/>
      <c r="M61"/>
      <c r="O61"/>
      <c r="S61"/>
    </row>
    <row r="62" spans="1:19">
      <c r="K62"/>
      <c r="M62"/>
      <c r="O62"/>
      <c r="S62"/>
    </row>
    <row r="63" spans="1:19">
      <c r="K63"/>
      <c r="M63"/>
      <c r="O63"/>
      <c r="S63"/>
    </row>
    <row r="64" spans="1:19">
      <c r="K64"/>
      <c r="M64"/>
      <c r="O64"/>
      <c r="S64"/>
    </row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</sheetData>
  <mergeCells count="2">
    <mergeCell ref="C2:V4"/>
    <mergeCell ref="C32:C6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56247-E64A-4FF3-BAC6-FAB411E40E34}">
  <dimension ref="A1:V516"/>
  <sheetViews>
    <sheetView topLeftCell="A37" workbookViewId="0">
      <selection activeCell="F41" sqref="F41:J41"/>
    </sheetView>
  </sheetViews>
  <sheetFormatPr defaultRowHeight="15"/>
  <cols>
    <col min="1" max="1" width="30" customWidth="1"/>
    <col min="3" max="3" width="10.140625" bestFit="1" customWidth="1"/>
    <col min="4" max="4" width="12.28515625" bestFit="1" customWidth="1"/>
    <col min="5" max="5" width="11.85546875" bestFit="1" customWidth="1"/>
    <col min="6" max="6" width="12.140625" customWidth="1"/>
    <col min="7" max="7" width="10.85546875" bestFit="1" customWidth="1"/>
    <col min="8" max="8" width="11.140625" bestFit="1" customWidth="1"/>
    <col min="9" max="9" width="12.5703125" customWidth="1"/>
    <col min="10" max="10" width="14.7109375" customWidth="1"/>
    <col min="11" max="11" width="3.5703125" style="17" customWidth="1"/>
    <col min="12" max="12" width="15.140625" customWidth="1"/>
    <col min="13" max="13" width="3.5703125" style="17" customWidth="1"/>
    <col min="14" max="14" width="12.42578125" customWidth="1"/>
    <col min="15" max="15" width="3.7109375" style="17" customWidth="1"/>
    <col min="16" max="16" width="12.140625" customWidth="1"/>
    <col min="17" max="17" width="11.140625" customWidth="1"/>
    <col min="18" max="18" width="10.85546875" customWidth="1"/>
    <col min="19" max="19" width="4" style="17" customWidth="1"/>
    <col min="20" max="20" width="14.7109375" customWidth="1"/>
    <col min="21" max="21" width="12.28515625" bestFit="1" customWidth="1"/>
    <col min="22" max="22" width="11.85546875" bestFit="1" customWidth="1"/>
    <col min="23" max="23" width="11.85546875" customWidth="1"/>
    <col min="24" max="24" width="13.42578125" customWidth="1"/>
    <col min="25" max="25" width="13.140625" customWidth="1"/>
    <col min="26" max="26" width="10.85546875" customWidth="1"/>
    <col min="28" max="28" width="11" customWidth="1"/>
  </cols>
  <sheetData>
    <row r="1" spans="1:22" s="27" customFormat="1" ht="30" customHeight="1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2" t="s">
        <v>6</v>
      </c>
      <c r="H1" s="24" t="s">
        <v>7</v>
      </c>
      <c r="I1" s="24" t="s">
        <v>8</v>
      </c>
      <c r="J1" s="24" t="s">
        <v>9</v>
      </c>
      <c r="K1" s="25"/>
      <c r="L1" s="24" t="s">
        <v>10</v>
      </c>
      <c r="M1" s="25"/>
      <c r="N1" s="22" t="s">
        <v>11</v>
      </c>
      <c r="O1" s="25"/>
      <c r="P1" s="26" t="s">
        <v>12</v>
      </c>
      <c r="Q1" s="26" t="s">
        <v>13</v>
      </c>
      <c r="R1" s="26" t="s">
        <v>14</v>
      </c>
      <c r="S1" s="25"/>
      <c r="T1" s="1" t="s">
        <v>15</v>
      </c>
      <c r="U1" s="1" t="s">
        <v>16</v>
      </c>
      <c r="V1" s="1" t="s">
        <v>17</v>
      </c>
    </row>
    <row r="2" spans="1:22">
      <c r="A2" s="20"/>
      <c r="B2" s="21" t="s">
        <v>18</v>
      </c>
      <c r="C2" s="45" t="s">
        <v>19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>
      <c r="A3" s="20"/>
      <c r="B3" s="21" t="s">
        <v>20</v>
      </c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>
      <c r="A4" s="20"/>
      <c r="B4" s="21" t="s">
        <v>21</v>
      </c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>
      <c r="A5" s="5" t="s">
        <v>22</v>
      </c>
      <c r="B5" s="6" t="s">
        <v>23</v>
      </c>
      <c r="C5" s="7">
        <f>[1]APU!$E6/5</f>
        <v>368.07686200000001</v>
      </c>
      <c r="D5" s="5">
        <v>21</v>
      </c>
      <c r="E5" s="5">
        <f>IF(D5&lt;=10,0.7,IF(D5&lt;=20,0.5,0.3))</f>
        <v>0.3</v>
      </c>
      <c r="F5" s="5">
        <f>IF(D5&lt;=10,0.25,IF(D5&lt;=20,0.5,0.75))</f>
        <v>0.75</v>
      </c>
      <c r="G5" s="5">
        <v>15</v>
      </c>
      <c r="H5" s="8">
        <v>850</v>
      </c>
      <c r="I5" s="8">
        <f t="shared" ref="I5:I30" si="0">C5*G5</f>
        <v>5521.1529300000002</v>
      </c>
      <c r="J5" s="8">
        <f t="shared" ref="J5:J30" si="1">C5*E5*D5</f>
        <v>2318.8842306000001</v>
      </c>
      <c r="K5" s="16"/>
      <c r="L5" s="13">
        <f>MAX(H5:J5)</f>
        <v>5521.1529300000002</v>
      </c>
      <c r="M5" s="18"/>
      <c r="N5" s="14">
        <f t="shared" ref="N5:N30" si="2">+C5*D5</f>
        <v>7729.6141020000005</v>
      </c>
      <c r="O5" s="19"/>
      <c r="P5" s="12">
        <f>L5</f>
        <v>5521.1529300000002</v>
      </c>
      <c r="Q5" s="12">
        <f>P5*F5</f>
        <v>4140.8646975000001</v>
      </c>
      <c r="R5" s="15">
        <f>P5+Q5</f>
        <v>9662.0176275000013</v>
      </c>
      <c r="S5" s="19"/>
      <c r="T5" s="10">
        <f t="shared" ref="T5:T30" si="3">R5</f>
        <v>9662.0176275000013</v>
      </c>
      <c r="U5" s="10">
        <f t="shared" ref="U5:U30" si="4">T5+N5</f>
        <v>17391.631729500001</v>
      </c>
      <c r="V5" s="10">
        <f t="shared" ref="V5:V30" si="5">U5+L5</f>
        <v>22912.784659500001</v>
      </c>
    </row>
    <row r="6" spans="1:22">
      <c r="A6" s="5" t="s">
        <v>24</v>
      </c>
      <c r="B6" s="6" t="s">
        <v>25</v>
      </c>
      <c r="C6" s="7">
        <f>[1]APU!$E7/5</f>
        <v>15.321633333333329</v>
      </c>
      <c r="D6" s="5">
        <v>21</v>
      </c>
      <c r="E6" s="5">
        <f t="shared" ref="E6:E30" si="6">IF(D6&lt;=10,0.7,IF(D6&lt;=20,0.5,0.3))</f>
        <v>0.3</v>
      </c>
      <c r="F6" s="5">
        <f t="shared" ref="F6:F30" si="7">IF(D6&lt;=10,0.25,IF(D6&lt;=20,0.5,0.75))</f>
        <v>0.75</v>
      </c>
      <c r="G6" s="5">
        <v>15</v>
      </c>
      <c r="H6" s="8">
        <v>700</v>
      </c>
      <c r="I6" s="8">
        <f t="shared" si="0"/>
        <v>229.82449999999994</v>
      </c>
      <c r="J6" s="8">
        <f t="shared" si="1"/>
        <v>96.52628999999996</v>
      </c>
      <c r="K6" s="16"/>
      <c r="L6" s="13">
        <f t="shared" ref="L6:L30" si="8">MAX(H6:J6)</f>
        <v>700</v>
      </c>
      <c r="M6" s="18"/>
      <c r="N6" s="14">
        <f t="shared" si="2"/>
        <v>321.75429999999989</v>
      </c>
      <c r="O6" s="19"/>
      <c r="P6" s="12">
        <f>L6</f>
        <v>700</v>
      </c>
      <c r="Q6" s="12">
        <f t="shared" ref="Q6:Q30" si="9">P6*F6</f>
        <v>525</v>
      </c>
      <c r="R6" s="15">
        <f t="shared" ref="R6:R30" si="10">P6+Q6</f>
        <v>1225</v>
      </c>
      <c r="S6" s="19"/>
      <c r="T6" s="10">
        <f t="shared" si="3"/>
        <v>1225</v>
      </c>
      <c r="U6" s="10">
        <f t="shared" si="4"/>
        <v>1546.7542999999998</v>
      </c>
      <c r="V6" s="10">
        <f t="shared" si="5"/>
        <v>2246.7542999999996</v>
      </c>
    </row>
    <row r="7" spans="1:22">
      <c r="A7" s="5" t="s">
        <v>26</v>
      </c>
      <c r="B7" s="6" t="s">
        <v>27</v>
      </c>
      <c r="C7" s="7">
        <f>[1]APU!$E8/5</f>
        <v>14.174160000000001</v>
      </c>
      <c r="D7" s="5">
        <v>21</v>
      </c>
      <c r="E7" s="5">
        <f t="shared" si="6"/>
        <v>0.3</v>
      </c>
      <c r="F7" s="5">
        <f t="shared" si="7"/>
        <v>0.75</v>
      </c>
      <c r="G7" s="5">
        <v>15</v>
      </c>
      <c r="H7" s="8">
        <v>220</v>
      </c>
      <c r="I7" s="8">
        <f t="shared" si="0"/>
        <v>212.61240000000001</v>
      </c>
      <c r="J7" s="8">
        <f t="shared" si="1"/>
        <v>89.297207999999998</v>
      </c>
      <c r="K7" s="16"/>
      <c r="L7" s="13">
        <f t="shared" si="8"/>
        <v>220</v>
      </c>
      <c r="M7" s="18"/>
      <c r="N7" s="14">
        <f t="shared" si="2"/>
        <v>297.65736000000004</v>
      </c>
      <c r="O7" s="19"/>
      <c r="P7" s="12">
        <f>L7</f>
        <v>220</v>
      </c>
      <c r="Q7" s="12">
        <f t="shared" si="9"/>
        <v>165</v>
      </c>
      <c r="R7" s="15">
        <f t="shared" si="10"/>
        <v>385</v>
      </c>
      <c r="S7" s="19"/>
      <c r="T7" s="10">
        <f t="shared" si="3"/>
        <v>385</v>
      </c>
      <c r="U7" s="10">
        <f t="shared" si="4"/>
        <v>682.65736000000004</v>
      </c>
      <c r="V7" s="10">
        <f t="shared" si="5"/>
        <v>902.65736000000004</v>
      </c>
    </row>
    <row r="8" spans="1:22">
      <c r="A8" s="5" t="s">
        <v>28</v>
      </c>
      <c r="B8" s="6" t="s">
        <v>29</v>
      </c>
      <c r="C8" s="7">
        <f>[1]APU!$E9/5</f>
        <v>220.35233333333335</v>
      </c>
      <c r="D8" s="5">
        <v>21</v>
      </c>
      <c r="E8" s="5">
        <f t="shared" si="6"/>
        <v>0.3</v>
      </c>
      <c r="F8" s="5">
        <f t="shared" si="7"/>
        <v>0.75</v>
      </c>
      <c r="G8" s="5">
        <v>15</v>
      </c>
      <c r="H8" s="8">
        <v>916</v>
      </c>
      <c r="I8" s="8">
        <f t="shared" si="0"/>
        <v>3305.2850000000003</v>
      </c>
      <c r="J8" s="8">
        <f t="shared" si="1"/>
        <v>1388.2196999999999</v>
      </c>
      <c r="K8" s="16"/>
      <c r="L8" s="13">
        <f t="shared" si="8"/>
        <v>3305.2850000000003</v>
      </c>
      <c r="M8" s="18"/>
      <c r="N8" s="14">
        <f t="shared" si="2"/>
        <v>4627.3990000000003</v>
      </c>
      <c r="O8" s="19"/>
      <c r="P8" s="12">
        <f>L8</f>
        <v>3305.2850000000003</v>
      </c>
      <c r="Q8" s="12">
        <f t="shared" si="9"/>
        <v>2478.9637500000003</v>
      </c>
      <c r="R8" s="15">
        <f t="shared" si="10"/>
        <v>5784.2487500000007</v>
      </c>
      <c r="S8" s="19"/>
      <c r="T8" s="10">
        <f t="shared" si="3"/>
        <v>5784.2487500000007</v>
      </c>
      <c r="U8" s="10">
        <f t="shared" si="4"/>
        <v>10411.64775</v>
      </c>
      <c r="V8" s="10">
        <f t="shared" si="5"/>
        <v>13716.93275</v>
      </c>
    </row>
    <row r="9" spans="1:22">
      <c r="A9" s="5" t="s">
        <v>30</v>
      </c>
      <c r="B9" s="6" t="s">
        <v>31</v>
      </c>
      <c r="C9" s="7">
        <f>[1]APU!$E10/5</f>
        <v>39.897326666666665</v>
      </c>
      <c r="D9" s="5">
        <v>21</v>
      </c>
      <c r="E9" s="5">
        <f t="shared" si="6"/>
        <v>0.3</v>
      </c>
      <c r="F9" s="5">
        <f t="shared" si="7"/>
        <v>0.75</v>
      </c>
      <c r="G9" s="5">
        <v>15</v>
      </c>
      <c r="H9" s="8">
        <v>300</v>
      </c>
      <c r="I9" s="8">
        <f t="shared" si="0"/>
        <v>598.45989999999995</v>
      </c>
      <c r="J9" s="8">
        <f t="shared" si="1"/>
        <v>251.35315799999998</v>
      </c>
      <c r="K9" s="16"/>
      <c r="L9" s="13">
        <f t="shared" si="8"/>
        <v>598.45989999999995</v>
      </c>
      <c r="M9" s="18"/>
      <c r="N9" s="14">
        <f t="shared" si="2"/>
        <v>837.84385999999995</v>
      </c>
      <c r="O9" s="19"/>
      <c r="P9" s="12">
        <f>L9</f>
        <v>598.45989999999995</v>
      </c>
      <c r="Q9" s="12">
        <f t="shared" si="9"/>
        <v>448.84492499999999</v>
      </c>
      <c r="R9" s="15">
        <f t="shared" si="10"/>
        <v>1047.3048249999999</v>
      </c>
      <c r="S9" s="19"/>
      <c r="T9" s="10">
        <f t="shared" si="3"/>
        <v>1047.3048249999999</v>
      </c>
      <c r="U9" s="10">
        <f t="shared" si="4"/>
        <v>1885.1486849999999</v>
      </c>
      <c r="V9" s="10">
        <f t="shared" si="5"/>
        <v>2483.6085849999999</v>
      </c>
    </row>
    <row r="10" spans="1:22">
      <c r="A10" s="5" t="s">
        <v>32</v>
      </c>
      <c r="B10" s="6" t="s">
        <v>33</v>
      </c>
      <c r="C10" s="7">
        <f>[1]APU!$E11/5</f>
        <v>1285.6666666666665</v>
      </c>
      <c r="D10" s="5">
        <v>21</v>
      </c>
      <c r="E10" s="5">
        <f t="shared" si="6"/>
        <v>0.3</v>
      </c>
      <c r="F10" s="5">
        <f t="shared" si="7"/>
        <v>0.75</v>
      </c>
      <c r="G10" s="5">
        <v>7</v>
      </c>
      <c r="H10" s="8">
        <v>700</v>
      </c>
      <c r="I10" s="8">
        <f t="shared" si="0"/>
        <v>8999.6666666666661</v>
      </c>
      <c r="J10" s="8">
        <f t="shared" si="1"/>
        <v>8099.6999999999989</v>
      </c>
      <c r="K10" s="16"/>
      <c r="L10" s="13">
        <f t="shared" si="8"/>
        <v>8999.6666666666661</v>
      </c>
      <c r="M10" s="18"/>
      <c r="N10" s="14">
        <f t="shared" si="2"/>
        <v>26998.999999999996</v>
      </c>
      <c r="O10" s="19"/>
      <c r="P10" s="12">
        <f>L10</f>
        <v>8999.6666666666661</v>
      </c>
      <c r="Q10" s="12">
        <f t="shared" si="9"/>
        <v>6749.75</v>
      </c>
      <c r="R10" s="15">
        <f t="shared" si="10"/>
        <v>15749.416666666666</v>
      </c>
      <c r="S10" s="19"/>
      <c r="T10" s="10">
        <f t="shared" si="3"/>
        <v>15749.416666666666</v>
      </c>
      <c r="U10" s="10">
        <f t="shared" si="4"/>
        <v>42748.416666666664</v>
      </c>
      <c r="V10" s="10">
        <f t="shared" si="5"/>
        <v>51748.083333333328</v>
      </c>
    </row>
    <row r="11" spans="1:22">
      <c r="A11" s="5" t="s">
        <v>22</v>
      </c>
      <c r="B11" s="6" t="s">
        <v>34</v>
      </c>
      <c r="C11" s="7">
        <f>[1]APU!$E12/5</f>
        <v>368.07686200000001</v>
      </c>
      <c r="D11" s="5">
        <v>21</v>
      </c>
      <c r="E11" s="5">
        <f t="shared" si="6"/>
        <v>0.3</v>
      </c>
      <c r="F11" s="5">
        <f t="shared" si="7"/>
        <v>0.75</v>
      </c>
      <c r="G11" s="5">
        <v>15</v>
      </c>
      <c r="H11" s="8">
        <v>850</v>
      </c>
      <c r="I11" s="8">
        <f t="shared" si="0"/>
        <v>5521.1529300000002</v>
      </c>
      <c r="J11" s="8">
        <f t="shared" si="1"/>
        <v>2318.8842306000001</v>
      </c>
      <c r="K11" s="16"/>
      <c r="L11" s="13">
        <f t="shared" si="8"/>
        <v>5521.1529300000002</v>
      </c>
      <c r="M11" s="18"/>
      <c r="N11" s="14">
        <f t="shared" si="2"/>
        <v>7729.6141020000005</v>
      </c>
      <c r="O11" s="19"/>
      <c r="P11" s="12">
        <f>L11</f>
        <v>5521.1529300000002</v>
      </c>
      <c r="Q11" s="12">
        <f t="shared" si="9"/>
        <v>4140.8646975000001</v>
      </c>
      <c r="R11" s="15">
        <f t="shared" si="10"/>
        <v>9662.0176275000013</v>
      </c>
      <c r="S11" s="19"/>
      <c r="T11" s="10">
        <f t="shared" si="3"/>
        <v>9662.0176275000013</v>
      </c>
      <c r="U11" s="10">
        <f t="shared" si="4"/>
        <v>17391.631729500001</v>
      </c>
      <c r="V11" s="10">
        <f t="shared" si="5"/>
        <v>22912.784659500001</v>
      </c>
    </row>
    <row r="12" spans="1:22">
      <c r="A12" s="5" t="s">
        <v>35</v>
      </c>
      <c r="B12" s="6" t="s">
        <v>36</v>
      </c>
      <c r="C12" s="7">
        <f>[1]APU!$E13/5</f>
        <v>43.593333333333327</v>
      </c>
      <c r="D12" s="5">
        <v>21</v>
      </c>
      <c r="E12" s="5">
        <f t="shared" si="6"/>
        <v>0.3</v>
      </c>
      <c r="F12" s="5">
        <f t="shared" si="7"/>
        <v>0.75</v>
      </c>
      <c r="G12" s="5">
        <v>15</v>
      </c>
      <c r="H12" s="8">
        <v>6272</v>
      </c>
      <c r="I12" s="8">
        <f t="shared" si="0"/>
        <v>653.89999999999986</v>
      </c>
      <c r="J12" s="8">
        <f t="shared" si="1"/>
        <v>274.63799999999998</v>
      </c>
      <c r="K12" s="16"/>
      <c r="L12" s="13">
        <f t="shared" si="8"/>
        <v>6272</v>
      </c>
      <c r="M12" s="18"/>
      <c r="N12" s="14">
        <f t="shared" si="2"/>
        <v>915.45999999999981</v>
      </c>
      <c r="O12" s="19"/>
      <c r="P12" s="12">
        <f>L12</f>
        <v>6272</v>
      </c>
      <c r="Q12" s="12">
        <f t="shared" si="9"/>
        <v>4704</v>
      </c>
      <c r="R12" s="15">
        <f t="shared" si="10"/>
        <v>10976</v>
      </c>
      <c r="S12" s="19"/>
      <c r="T12" s="10">
        <f t="shared" si="3"/>
        <v>10976</v>
      </c>
      <c r="U12" s="10">
        <f t="shared" si="4"/>
        <v>11891.46</v>
      </c>
      <c r="V12" s="10">
        <f t="shared" si="5"/>
        <v>18163.46</v>
      </c>
    </row>
    <row r="13" spans="1:22">
      <c r="A13" s="5" t="s">
        <v>35</v>
      </c>
      <c r="B13" s="6" t="s">
        <v>37</v>
      </c>
      <c r="C13" s="7">
        <f>[1]APU!$E14/5</f>
        <v>44.153333333333329</v>
      </c>
      <c r="D13" s="5">
        <v>21</v>
      </c>
      <c r="E13" s="5">
        <f t="shared" si="6"/>
        <v>0.3</v>
      </c>
      <c r="F13" s="5">
        <f t="shared" si="7"/>
        <v>0.75</v>
      </c>
      <c r="G13" s="5">
        <v>15</v>
      </c>
      <c r="H13" s="8">
        <v>6400</v>
      </c>
      <c r="I13" s="8">
        <f t="shared" si="0"/>
        <v>662.3</v>
      </c>
      <c r="J13" s="8">
        <f t="shared" si="1"/>
        <v>278.166</v>
      </c>
      <c r="K13" s="16"/>
      <c r="L13" s="13">
        <f t="shared" si="8"/>
        <v>6400</v>
      </c>
      <c r="M13" s="18"/>
      <c r="N13" s="14">
        <f t="shared" si="2"/>
        <v>927.21999999999991</v>
      </c>
      <c r="O13" s="19"/>
      <c r="P13" s="12">
        <f>L13</f>
        <v>6400</v>
      </c>
      <c r="Q13" s="12">
        <f t="shared" si="9"/>
        <v>4800</v>
      </c>
      <c r="R13" s="15">
        <f t="shared" si="10"/>
        <v>11200</v>
      </c>
      <c r="S13" s="19"/>
      <c r="T13" s="10">
        <f t="shared" si="3"/>
        <v>11200</v>
      </c>
      <c r="U13" s="10">
        <f t="shared" si="4"/>
        <v>12127.22</v>
      </c>
      <c r="V13" s="10">
        <f t="shared" si="5"/>
        <v>18527.22</v>
      </c>
    </row>
    <row r="14" spans="1:22">
      <c r="A14" s="5" t="s">
        <v>38</v>
      </c>
      <c r="B14" s="6" t="s">
        <v>39</v>
      </c>
      <c r="C14" s="7">
        <f>[1]APU!$E15/5</f>
        <v>362.07333333333332</v>
      </c>
      <c r="D14" s="5">
        <v>21</v>
      </c>
      <c r="E14" s="5">
        <f t="shared" si="6"/>
        <v>0.3</v>
      </c>
      <c r="F14" s="5">
        <f t="shared" si="7"/>
        <v>0.75</v>
      </c>
      <c r="G14" s="5">
        <v>15</v>
      </c>
      <c r="H14" s="8">
        <v>50000</v>
      </c>
      <c r="I14" s="8">
        <f t="shared" si="0"/>
        <v>5431.0999999999995</v>
      </c>
      <c r="J14" s="8">
        <f t="shared" si="1"/>
        <v>2281.0619999999999</v>
      </c>
      <c r="K14" s="16"/>
      <c r="L14" s="13">
        <f t="shared" si="8"/>
        <v>50000</v>
      </c>
      <c r="M14" s="18"/>
      <c r="N14" s="14">
        <f t="shared" si="2"/>
        <v>7603.54</v>
      </c>
      <c r="O14" s="19"/>
      <c r="P14" s="12">
        <f>L14</f>
        <v>50000</v>
      </c>
      <c r="Q14" s="12">
        <f t="shared" si="9"/>
        <v>37500</v>
      </c>
      <c r="R14" s="15">
        <f t="shared" si="10"/>
        <v>87500</v>
      </c>
      <c r="S14" s="19"/>
      <c r="T14" s="10">
        <f t="shared" si="3"/>
        <v>87500</v>
      </c>
      <c r="U14" s="10">
        <f t="shared" si="4"/>
        <v>95103.54</v>
      </c>
      <c r="V14" s="10">
        <f t="shared" si="5"/>
        <v>145103.53999999998</v>
      </c>
    </row>
    <row r="15" spans="1:22">
      <c r="A15" s="5" t="s">
        <v>40</v>
      </c>
      <c r="B15" s="6" t="s">
        <v>41</v>
      </c>
      <c r="C15" s="7">
        <f>[1]APU!$E16/5</f>
        <v>900.87318133333315</v>
      </c>
      <c r="D15" s="5">
        <v>21</v>
      </c>
      <c r="E15" s="5">
        <f t="shared" si="6"/>
        <v>0.3</v>
      </c>
      <c r="F15" s="5">
        <f t="shared" si="7"/>
        <v>0.75</v>
      </c>
      <c r="G15" s="5">
        <v>15</v>
      </c>
      <c r="H15" s="8">
        <v>450</v>
      </c>
      <c r="I15" s="8">
        <f t="shared" si="0"/>
        <v>13513.097719999998</v>
      </c>
      <c r="J15" s="8">
        <f t="shared" si="1"/>
        <v>5675.5010423999984</v>
      </c>
      <c r="K15" s="16"/>
      <c r="L15" s="13">
        <f t="shared" si="8"/>
        <v>13513.097719999998</v>
      </c>
      <c r="M15" s="18"/>
      <c r="N15" s="14">
        <f t="shared" si="2"/>
        <v>18918.336807999996</v>
      </c>
      <c r="O15" s="19"/>
      <c r="P15" s="12">
        <f>L15</f>
        <v>13513.097719999998</v>
      </c>
      <c r="Q15" s="12">
        <f t="shared" si="9"/>
        <v>10134.823289999998</v>
      </c>
      <c r="R15" s="15">
        <f t="shared" si="10"/>
        <v>23647.921009999998</v>
      </c>
      <c r="S15" s="19"/>
      <c r="T15" s="10">
        <f t="shared" si="3"/>
        <v>23647.921009999998</v>
      </c>
      <c r="U15" s="10">
        <f t="shared" si="4"/>
        <v>42566.257817999998</v>
      </c>
      <c r="V15" s="10">
        <f t="shared" si="5"/>
        <v>56079.355537999996</v>
      </c>
    </row>
    <row r="16" spans="1:22">
      <c r="A16" s="5" t="s">
        <v>42</v>
      </c>
      <c r="B16" s="6" t="s">
        <v>43</v>
      </c>
      <c r="C16" s="7">
        <f>[1]APU!$E17/5</f>
        <v>164.58022233333332</v>
      </c>
      <c r="D16" s="5">
        <v>21</v>
      </c>
      <c r="E16" s="5">
        <f t="shared" si="6"/>
        <v>0.3</v>
      </c>
      <c r="F16" s="5">
        <f t="shared" si="7"/>
        <v>0.75</v>
      </c>
      <c r="G16" s="5">
        <v>15</v>
      </c>
      <c r="H16" s="8">
        <v>750</v>
      </c>
      <c r="I16" s="8">
        <f t="shared" si="0"/>
        <v>2468.7033349999997</v>
      </c>
      <c r="J16" s="8">
        <f t="shared" si="1"/>
        <v>1036.8554006999998</v>
      </c>
      <c r="K16" s="16"/>
      <c r="L16" s="13">
        <f t="shared" si="8"/>
        <v>2468.7033349999997</v>
      </c>
      <c r="M16" s="18"/>
      <c r="N16" s="14">
        <f t="shared" si="2"/>
        <v>3456.1846689999998</v>
      </c>
      <c r="O16" s="19"/>
      <c r="P16" s="12">
        <f>L16</f>
        <v>2468.7033349999997</v>
      </c>
      <c r="Q16" s="12">
        <f t="shared" si="9"/>
        <v>1851.5275012499997</v>
      </c>
      <c r="R16" s="15">
        <f t="shared" si="10"/>
        <v>4320.2308362499989</v>
      </c>
      <c r="S16" s="19"/>
      <c r="T16" s="10">
        <f t="shared" si="3"/>
        <v>4320.2308362499989</v>
      </c>
      <c r="U16" s="10">
        <f t="shared" si="4"/>
        <v>7776.4155052499991</v>
      </c>
      <c r="V16" s="10">
        <f t="shared" si="5"/>
        <v>10245.118840249999</v>
      </c>
    </row>
    <row r="17" spans="1:22">
      <c r="A17" s="5" t="s">
        <v>42</v>
      </c>
      <c r="B17" s="6" t="s">
        <v>44</v>
      </c>
      <c r="C17" s="7">
        <f>[1]APU!$E18/5</f>
        <v>64.238946666666664</v>
      </c>
      <c r="D17" s="5">
        <v>21</v>
      </c>
      <c r="E17" s="5">
        <f t="shared" si="6"/>
        <v>0.3</v>
      </c>
      <c r="F17" s="5">
        <f t="shared" si="7"/>
        <v>0.75</v>
      </c>
      <c r="G17" s="5">
        <v>15</v>
      </c>
      <c r="H17" s="8">
        <v>700</v>
      </c>
      <c r="I17" s="8">
        <f t="shared" si="0"/>
        <v>963.58420000000001</v>
      </c>
      <c r="J17" s="8">
        <f t="shared" si="1"/>
        <v>404.70536399999992</v>
      </c>
      <c r="K17" s="16"/>
      <c r="L17" s="13">
        <f t="shared" si="8"/>
        <v>963.58420000000001</v>
      </c>
      <c r="M17" s="18"/>
      <c r="N17" s="14">
        <f t="shared" si="2"/>
        <v>1349.0178799999999</v>
      </c>
      <c r="O17" s="19"/>
      <c r="P17" s="12">
        <f>L17</f>
        <v>963.58420000000001</v>
      </c>
      <c r="Q17" s="12">
        <f t="shared" si="9"/>
        <v>722.68814999999995</v>
      </c>
      <c r="R17" s="15">
        <f t="shared" si="10"/>
        <v>1686.27235</v>
      </c>
      <c r="S17" s="19"/>
      <c r="T17" s="10">
        <f t="shared" si="3"/>
        <v>1686.27235</v>
      </c>
      <c r="U17" s="10">
        <f t="shared" si="4"/>
        <v>3035.2902299999996</v>
      </c>
      <c r="V17" s="10">
        <f t="shared" si="5"/>
        <v>3998.8744299999998</v>
      </c>
    </row>
    <row r="18" spans="1:22">
      <c r="A18" s="5" t="s">
        <v>42</v>
      </c>
      <c r="B18" s="6" t="s">
        <v>45</v>
      </c>
      <c r="C18" s="7">
        <f>[1]APU!$E19/5</f>
        <v>92.201373333333322</v>
      </c>
      <c r="D18" s="5">
        <v>21</v>
      </c>
      <c r="E18" s="5">
        <f t="shared" si="6"/>
        <v>0.3</v>
      </c>
      <c r="F18" s="5">
        <f t="shared" si="7"/>
        <v>0.75</v>
      </c>
      <c r="G18" s="5">
        <v>15</v>
      </c>
      <c r="H18" s="8">
        <v>750</v>
      </c>
      <c r="I18" s="8">
        <f t="shared" si="0"/>
        <v>1383.0205999999998</v>
      </c>
      <c r="J18" s="8">
        <f t="shared" si="1"/>
        <v>580.868652</v>
      </c>
      <c r="K18" s="16"/>
      <c r="L18" s="13">
        <f t="shared" si="8"/>
        <v>1383.0205999999998</v>
      </c>
      <c r="M18" s="18"/>
      <c r="N18" s="14">
        <f t="shared" si="2"/>
        <v>1936.2288399999998</v>
      </c>
      <c r="O18" s="19"/>
      <c r="P18" s="12">
        <f>L18</f>
        <v>1383.0205999999998</v>
      </c>
      <c r="Q18" s="12">
        <f t="shared" si="9"/>
        <v>1037.2654499999999</v>
      </c>
      <c r="R18" s="15">
        <f t="shared" si="10"/>
        <v>2420.2860499999997</v>
      </c>
      <c r="S18" s="19"/>
      <c r="T18" s="10">
        <f t="shared" si="3"/>
        <v>2420.2860499999997</v>
      </c>
      <c r="U18" s="10">
        <f t="shared" si="4"/>
        <v>4356.5148899999995</v>
      </c>
      <c r="V18" s="10">
        <f t="shared" si="5"/>
        <v>5739.5354899999993</v>
      </c>
    </row>
    <row r="19" spans="1:22">
      <c r="A19" s="5" t="s">
        <v>46</v>
      </c>
      <c r="B19" s="6" t="s">
        <v>47</v>
      </c>
      <c r="C19" s="7">
        <f>[1]APU!$E20/5</f>
        <v>1244.7411733333333</v>
      </c>
      <c r="D19" s="5">
        <v>21</v>
      </c>
      <c r="E19" s="5">
        <f t="shared" si="6"/>
        <v>0.3</v>
      </c>
      <c r="F19" s="5">
        <f t="shared" si="7"/>
        <v>0.75</v>
      </c>
      <c r="G19" s="5">
        <v>15</v>
      </c>
      <c r="H19" s="8">
        <v>2475</v>
      </c>
      <c r="I19" s="8">
        <f t="shared" si="0"/>
        <v>18671.117600000001</v>
      </c>
      <c r="J19" s="8">
        <f t="shared" si="1"/>
        <v>7841.8693919999996</v>
      </c>
      <c r="K19" s="16"/>
      <c r="L19" s="13">
        <f t="shared" si="8"/>
        <v>18671.117600000001</v>
      </c>
      <c r="M19" s="18"/>
      <c r="N19" s="14">
        <f t="shared" si="2"/>
        <v>26139.564640000001</v>
      </c>
      <c r="O19" s="19"/>
      <c r="P19" s="12">
        <f>L19</f>
        <v>18671.117600000001</v>
      </c>
      <c r="Q19" s="12">
        <f t="shared" si="9"/>
        <v>14003.338200000002</v>
      </c>
      <c r="R19" s="15">
        <f t="shared" si="10"/>
        <v>32674.455800000003</v>
      </c>
      <c r="S19" s="19"/>
      <c r="T19" s="10">
        <f t="shared" si="3"/>
        <v>32674.455800000003</v>
      </c>
      <c r="U19" s="10">
        <f t="shared" si="4"/>
        <v>58814.020440000008</v>
      </c>
      <c r="V19" s="10">
        <f t="shared" si="5"/>
        <v>77485.138040000005</v>
      </c>
    </row>
    <row r="20" spans="1:22">
      <c r="A20" s="5" t="s">
        <v>48</v>
      </c>
      <c r="B20" s="6" t="s">
        <v>49</v>
      </c>
      <c r="C20" s="7">
        <f>[1]APU!$E21/5</f>
        <v>149.63404666666665</v>
      </c>
      <c r="D20" s="5">
        <v>21</v>
      </c>
      <c r="E20" s="5">
        <f t="shared" si="6"/>
        <v>0.3</v>
      </c>
      <c r="F20" s="5">
        <f t="shared" si="7"/>
        <v>0.75</v>
      </c>
      <c r="G20" s="5">
        <v>15</v>
      </c>
      <c r="H20" s="8">
        <v>1000</v>
      </c>
      <c r="I20" s="8">
        <f t="shared" si="0"/>
        <v>2244.5106999999998</v>
      </c>
      <c r="J20" s="8">
        <f t="shared" si="1"/>
        <v>942.69449399999985</v>
      </c>
      <c r="K20" s="16"/>
      <c r="L20" s="13">
        <f t="shared" si="8"/>
        <v>2244.5106999999998</v>
      </c>
      <c r="M20" s="18"/>
      <c r="N20" s="14">
        <f t="shared" si="2"/>
        <v>3142.3149799999997</v>
      </c>
      <c r="O20" s="19"/>
      <c r="P20" s="12">
        <f>L20</f>
        <v>2244.5106999999998</v>
      </c>
      <c r="Q20" s="12">
        <f t="shared" si="9"/>
        <v>1683.3830249999999</v>
      </c>
      <c r="R20" s="15">
        <f t="shared" si="10"/>
        <v>3927.8937249999999</v>
      </c>
      <c r="S20" s="19"/>
      <c r="T20" s="10">
        <f t="shared" si="3"/>
        <v>3927.8937249999999</v>
      </c>
      <c r="U20" s="10">
        <f t="shared" si="4"/>
        <v>7070.2087049999991</v>
      </c>
      <c r="V20" s="10">
        <f t="shared" si="5"/>
        <v>9314.7194049999998</v>
      </c>
    </row>
    <row r="21" spans="1:22">
      <c r="A21" s="5" t="s">
        <v>50</v>
      </c>
      <c r="B21" s="6" t="s">
        <v>51</v>
      </c>
      <c r="C21" s="7">
        <f>[1]APU!$E22/5</f>
        <v>0.72042666666666666</v>
      </c>
      <c r="D21" s="5">
        <v>44</v>
      </c>
      <c r="E21" s="5">
        <f t="shared" si="6"/>
        <v>0.3</v>
      </c>
      <c r="F21" s="5">
        <f t="shared" si="7"/>
        <v>0.75</v>
      </c>
      <c r="G21" s="5">
        <v>15</v>
      </c>
      <c r="H21" s="8">
        <v>20</v>
      </c>
      <c r="I21" s="8">
        <f t="shared" si="0"/>
        <v>10.8064</v>
      </c>
      <c r="J21" s="8">
        <f t="shared" si="1"/>
        <v>9.5096319999999999</v>
      </c>
      <c r="K21" s="16"/>
      <c r="L21" s="13">
        <f t="shared" si="8"/>
        <v>20</v>
      </c>
      <c r="M21" s="18"/>
      <c r="N21" s="14">
        <f t="shared" si="2"/>
        <v>31.698773333333332</v>
      </c>
      <c r="O21" s="19"/>
      <c r="P21" s="12">
        <f>L21</f>
        <v>20</v>
      </c>
      <c r="Q21" s="12">
        <f t="shared" si="9"/>
        <v>15</v>
      </c>
      <c r="R21" s="15">
        <f t="shared" si="10"/>
        <v>35</v>
      </c>
      <c r="S21" s="19"/>
      <c r="T21" s="10">
        <f t="shared" si="3"/>
        <v>35</v>
      </c>
      <c r="U21" s="10">
        <f t="shared" si="4"/>
        <v>66.698773333333335</v>
      </c>
      <c r="V21" s="10">
        <f t="shared" si="5"/>
        <v>86.698773333333335</v>
      </c>
    </row>
    <row r="22" spans="1:22">
      <c r="A22" s="5" t="s">
        <v>52</v>
      </c>
      <c r="B22" s="6" t="s">
        <v>53</v>
      </c>
      <c r="C22" s="7">
        <f>[1]APU!$E23/5</f>
        <v>1.6516910000000002</v>
      </c>
      <c r="D22" s="5">
        <v>21</v>
      </c>
      <c r="E22" s="5">
        <f t="shared" si="6"/>
        <v>0.3</v>
      </c>
      <c r="F22" s="5">
        <f t="shared" si="7"/>
        <v>0.75</v>
      </c>
      <c r="G22" s="5">
        <v>15</v>
      </c>
      <c r="H22" s="8">
        <v>15</v>
      </c>
      <c r="I22" s="8">
        <f t="shared" si="0"/>
        <v>24.775365000000004</v>
      </c>
      <c r="J22" s="8">
        <f t="shared" si="1"/>
        <v>10.405653300000001</v>
      </c>
      <c r="K22" s="16"/>
      <c r="L22" s="13">
        <f t="shared" si="8"/>
        <v>24.775365000000004</v>
      </c>
      <c r="M22" s="18"/>
      <c r="N22" s="14">
        <f t="shared" si="2"/>
        <v>34.685511000000005</v>
      </c>
      <c r="O22" s="19"/>
      <c r="P22" s="12">
        <f>L22</f>
        <v>24.775365000000004</v>
      </c>
      <c r="Q22" s="12">
        <f t="shared" si="9"/>
        <v>18.581523750000002</v>
      </c>
      <c r="R22" s="15">
        <f t="shared" si="10"/>
        <v>43.35688875000001</v>
      </c>
      <c r="S22" s="19"/>
      <c r="T22" s="10">
        <f t="shared" si="3"/>
        <v>43.35688875000001</v>
      </c>
      <c r="U22" s="10">
        <f t="shared" si="4"/>
        <v>78.042399750000016</v>
      </c>
      <c r="V22" s="10">
        <f t="shared" si="5"/>
        <v>102.81776475000002</v>
      </c>
    </row>
    <row r="23" spans="1:22">
      <c r="A23" s="5" t="s">
        <v>50</v>
      </c>
      <c r="B23" s="6" t="s">
        <v>54</v>
      </c>
      <c r="C23" s="7">
        <f>[1]APU!$E24/5</f>
        <v>2.506406666666666</v>
      </c>
      <c r="D23" s="5">
        <v>44</v>
      </c>
      <c r="E23" s="5">
        <f t="shared" si="6"/>
        <v>0.3</v>
      </c>
      <c r="F23" s="5">
        <f t="shared" si="7"/>
        <v>0.75</v>
      </c>
      <c r="G23" s="5">
        <v>15</v>
      </c>
      <c r="H23" s="8">
        <v>20</v>
      </c>
      <c r="I23" s="8">
        <f t="shared" si="0"/>
        <v>37.596099999999993</v>
      </c>
      <c r="J23" s="8">
        <f t="shared" si="1"/>
        <v>33.08456799999999</v>
      </c>
      <c r="K23" s="16"/>
      <c r="L23" s="13">
        <f t="shared" si="8"/>
        <v>37.596099999999993</v>
      </c>
      <c r="M23" s="18"/>
      <c r="N23" s="14">
        <f t="shared" si="2"/>
        <v>110.2818933333333</v>
      </c>
      <c r="O23" s="19"/>
      <c r="P23" s="12">
        <f>L23</f>
        <v>37.596099999999993</v>
      </c>
      <c r="Q23" s="12">
        <f t="shared" si="9"/>
        <v>28.197074999999995</v>
      </c>
      <c r="R23" s="15">
        <f t="shared" si="10"/>
        <v>65.793174999999991</v>
      </c>
      <c r="S23" s="19"/>
      <c r="T23" s="10">
        <f t="shared" si="3"/>
        <v>65.793174999999991</v>
      </c>
      <c r="U23" s="10">
        <f t="shared" si="4"/>
        <v>176.07506833333329</v>
      </c>
      <c r="V23" s="10">
        <f t="shared" si="5"/>
        <v>213.6711683333333</v>
      </c>
    </row>
    <row r="24" spans="1:22">
      <c r="A24" s="5" t="s">
        <v>32</v>
      </c>
      <c r="B24" s="6" t="s">
        <v>55</v>
      </c>
      <c r="C24" s="7">
        <f>[1]APU!$E25/5</f>
        <v>194.58666666666664</v>
      </c>
      <c r="D24" s="5">
        <v>21</v>
      </c>
      <c r="E24" s="5">
        <f t="shared" si="6"/>
        <v>0.3</v>
      </c>
      <c r="F24" s="5">
        <f t="shared" si="7"/>
        <v>0.75</v>
      </c>
      <c r="G24" s="5">
        <v>7</v>
      </c>
      <c r="H24" s="8">
        <v>1000</v>
      </c>
      <c r="I24" s="8">
        <f t="shared" si="0"/>
        <v>1362.1066666666666</v>
      </c>
      <c r="J24" s="8">
        <f t="shared" si="1"/>
        <v>1225.8959999999997</v>
      </c>
      <c r="K24" s="16"/>
      <c r="L24" s="13">
        <f t="shared" si="8"/>
        <v>1362.1066666666666</v>
      </c>
      <c r="M24" s="18"/>
      <c r="N24" s="14">
        <f t="shared" si="2"/>
        <v>4086.3199999999997</v>
      </c>
      <c r="O24" s="19"/>
      <c r="P24" s="12">
        <f>L24</f>
        <v>1362.1066666666666</v>
      </c>
      <c r="Q24" s="12">
        <f t="shared" si="9"/>
        <v>1021.5799999999999</v>
      </c>
      <c r="R24" s="15">
        <f t="shared" si="10"/>
        <v>2383.6866666666665</v>
      </c>
      <c r="S24" s="19"/>
      <c r="T24" s="10">
        <f t="shared" si="3"/>
        <v>2383.6866666666665</v>
      </c>
      <c r="U24" s="10">
        <f t="shared" si="4"/>
        <v>6470.0066666666662</v>
      </c>
      <c r="V24" s="10">
        <f t="shared" si="5"/>
        <v>7832.1133333333328</v>
      </c>
    </row>
    <row r="25" spans="1:22">
      <c r="A25" s="5" t="s">
        <v>35</v>
      </c>
      <c r="B25" s="6" t="s">
        <v>56</v>
      </c>
      <c r="C25" s="7">
        <f>[1]APU!$E26/5</f>
        <v>984.12666666666644</v>
      </c>
      <c r="D25" s="5">
        <v>14</v>
      </c>
      <c r="E25" s="5">
        <f t="shared" si="6"/>
        <v>0.5</v>
      </c>
      <c r="F25" s="5">
        <f t="shared" si="7"/>
        <v>0.5</v>
      </c>
      <c r="G25" s="5">
        <v>42</v>
      </c>
      <c r="H25" s="8">
        <v>990</v>
      </c>
      <c r="I25" s="8">
        <f t="shared" si="0"/>
        <v>41333.319999999992</v>
      </c>
      <c r="J25" s="8">
        <f t="shared" si="1"/>
        <v>6888.8866666666654</v>
      </c>
      <c r="K25" s="16"/>
      <c r="L25" s="13">
        <f t="shared" si="8"/>
        <v>41333.319999999992</v>
      </c>
      <c r="M25" s="18"/>
      <c r="N25" s="14">
        <f t="shared" si="2"/>
        <v>13777.773333333331</v>
      </c>
      <c r="O25" s="19"/>
      <c r="P25" s="12">
        <f>L25</f>
        <v>41333.319999999992</v>
      </c>
      <c r="Q25" s="12">
        <f t="shared" si="9"/>
        <v>20666.659999999996</v>
      </c>
      <c r="R25" s="15">
        <f t="shared" si="10"/>
        <v>61999.979999999989</v>
      </c>
      <c r="S25" s="19"/>
      <c r="T25" s="10">
        <f t="shared" si="3"/>
        <v>61999.979999999989</v>
      </c>
      <c r="U25" s="10">
        <f t="shared" si="4"/>
        <v>75777.753333333327</v>
      </c>
      <c r="V25" s="10">
        <f t="shared" si="5"/>
        <v>117111.07333333332</v>
      </c>
    </row>
    <row r="26" spans="1:22">
      <c r="A26" s="5" t="s">
        <v>35</v>
      </c>
      <c r="B26" s="6" t="s">
        <v>57</v>
      </c>
      <c r="C26" s="7">
        <f>[1]APU!$E27/5</f>
        <v>1703.4133333333332</v>
      </c>
      <c r="D26" s="5">
        <v>14</v>
      </c>
      <c r="E26" s="5">
        <f t="shared" si="6"/>
        <v>0.5</v>
      </c>
      <c r="F26" s="5">
        <f t="shared" si="7"/>
        <v>0.5</v>
      </c>
      <c r="G26" s="5">
        <v>42</v>
      </c>
      <c r="H26" s="8">
        <v>990</v>
      </c>
      <c r="I26" s="8">
        <f t="shared" si="0"/>
        <v>71543.360000000001</v>
      </c>
      <c r="J26" s="8">
        <f t="shared" si="1"/>
        <v>11923.893333333332</v>
      </c>
      <c r="K26" s="16"/>
      <c r="L26" s="13">
        <f t="shared" si="8"/>
        <v>71543.360000000001</v>
      </c>
      <c r="M26" s="18"/>
      <c r="N26" s="14">
        <f t="shared" si="2"/>
        <v>23847.786666666663</v>
      </c>
      <c r="O26" s="19"/>
      <c r="P26" s="12">
        <f>L26</f>
        <v>71543.360000000001</v>
      </c>
      <c r="Q26" s="12">
        <f t="shared" si="9"/>
        <v>35771.68</v>
      </c>
      <c r="R26" s="15">
        <f t="shared" si="10"/>
        <v>107315.04000000001</v>
      </c>
      <c r="S26" s="19"/>
      <c r="T26" s="10">
        <f t="shared" si="3"/>
        <v>107315.04000000001</v>
      </c>
      <c r="U26" s="10">
        <f t="shared" si="4"/>
        <v>131162.82666666666</v>
      </c>
      <c r="V26" s="10">
        <f t="shared" si="5"/>
        <v>202706.18666666665</v>
      </c>
    </row>
    <row r="27" spans="1:22">
      <c r="A27" s="5" t="s">
        <v>35</v>
      </c>
      <c r="B27" s="6" t="s">
        <v>58</v>
      </c>
      <c r="C27" s="7">
        <f>[1]APU!$E28/5</f>
        <v>17.05818</v>
      </c>
      <c r="D27" s="5">
        <v>14</v>
      </c>
      <c r="E27" s="5">
        <f t="shared" si="6"/>
        <v>0.5</v>
      </c>
      <c r="F27" s="5">
        <f t="shared" si="7"/>
        <v>0.5</v>
      </c>
      <c r="G27" s="5">
        <v>42</v>
      </c>
      <c r="H27" s="8">
        <v>202</v>
      </c>
      <c r="I27" s="8">
        <f t="shared" si="0"/>
        <v>716.44356000000005</v>
      </c>
      <c r="J27" s="8">
        <f t="shared" si="1"/>
        <v>119.40726000000001</v>
      </c>
      <c r="K27" s="16"/>
      <c r="L27" s="13">
        <f t="shared" si="8"/>
        <v>716.44356000000005</v>
      </c>
      <c r="M27" s="18"/>
      <c r="N27" s="14">
        <f t="shared" si="2"/>
        <v>238.81452000000002</v>
      </c>
      <c r="O27" s="19"/>
      <c r="P27" s="12">
        <f>L27</f>
        <v>716.44356000000005</v>
      </c>
      <c r="Q27" s="12">
        <f t="shared" si="9"/>
        <v>358.22178000000002</v>
      </c>
      <c r="R27" s="15">
        <f t="shared" si="10"/>
        <v>1074.66534</v>
      </c>
      <c r="S27" s="19"/>
      <c r="T27" s="10">
        <f t="shared" si="3"/>
        <v>1074.66534</v>
      </c>
      <c r="U27" s="10">
        <f t="shared" si="4"/>
        <v>1313.4798599999999</v>
      </c>
      <c r="V27" s="10">
        <f t="shared" si="5"/>
        <v>2029.9234200000001</v>
      </c>
    </row>
    <row r="28" spans="1:22">
      <c r="A28" s="5" t="s">
        <v>59</v>
      </c>
      <c r="B28" s="6" t="s">
        <v>60</v>
      </c>
      <c r="C28" s="7">
        <f>[1]APU!$E29/5</f>
        <v>395.93333333333334</v>
      </c>
      <c r="D28" s="5">
        <v>14</v>
      </c>
      <c r="E28" s="5">
        <f t="shared" si="6"/>
        <v>0.5</v>
      </c>
      <c r="F28" s="5">
        <f t="shared" si="7"/>
        <v>0.5</v>
      </c>
      <c r="G28" s="5">
        <v>28</v>
      </c>
      <c r="H28" s="8">
        <v>1300</v>
      </c>
      <c r="I28" s="8">
        <f t="shared" si="0"/>
        <v>11086.133333333333</v>
      </c>
      <c r="J28" s="8">
        <f t="shared" si="1"/>
        <v>2771.5333333333333</v>
      </c>
      <c r="K28" s="16"/>
      <c r="L28" s="13">
        <f t="shared" si="8"/>
        <v>11086.133333333333</v>
      </c>
      <c r="M28" s="18"/>
      <c r="N28" s="14">
        <f t="shared" si="2"/>
        <v>5543.0666666666666</v>
      </c>
      <c r="O28" s="19"/>
      <c r="P28" s="12">
        <f>L28</f>
        <v>11086.133333333333</v>
      </c>
      <c r="Q28" s="12">
        <f t="shared" si="9"/>
        <v>5543.0666666666666</v>
      </c>
      <c r="R28" s="15">
        <f t="shared" si="10"/>
        <v>16629.2</v>
      </c>
      <c r="S28" s="19"/>
      <c r="T28" s="10">
        <f t="shared" si="3"/>
        <v>16629.2</v>
      </c>
      <c r="U28" s="10">
        <f t="shared" si="4"/>
        <v>22172.266666666666</v>
      </c>
      <c r="V28" s="10">
        <f t="shared" si="5"/>
        <v>33258.400000000001</v>
      </c>
    </row>
    <row r="29" spans="1:22">
      <c r="A29" s="5" t="s">
        <v>38</v>
      </c>
      <c r="B29" s="6" t="s">
        <v>61</v>
      </c>
      <c r="C29" s="7">
        <f>[1]APU!$E30/5</f>
        <v>1660.4266666666667</v>
      </c>
      <c r="D29" s="5">
        <v>14</v>
      </c>
      <c r="E29" s="5">
        <f t="shared" si="6"/>
        <v>0.5</v>
      </c>
      <c r="F29" s="5">
        <f t="shared" si="7"/>
        <v>0.5</v>
      </c>
      <c r="G29" s="5">
        <f>8*7</f>
        <v>56</v>
      </c>
      <c r="H29" s="8">
        <v>102000</v>
      </c>
      <c r="I29" s="8">
        <f t="shared" si="0"/>
        <v>92983.893333333341</v>
      </c>
      <c r="J29" s="8">
        <f t="shared" si="1"/>
        <v>11622.986666666668</v>
      </c>
      <c r="K29" s="16"/>
      <c r="L29" s="13">
        <f t="shared" si="8"/>
        <v>102000</v>
      </c>
      <c r="M29" s="18"/>
      <c r="N29" s="14">
        <f t="shared" si="2"/>
        <v>23245.973333333335</v>
      </c>
      <c r="O29" s="19"/>
      <c r="P29" s="12">
        <f>L29</f>
        <v>102000</v>
      </c>
      <c r="Q29" s="12">
        <f t="shared" si="9"/>
        <v>51000</v>
      </c>
      <c r="R29" s="15">
        <f t="shared" si="10"/>
        <v>153000</v>
      </c>
      <c r="S29" s="19"/>
      <c r="T29" s="10">
        <f t="shared" si="3"/>
        <v>153000</v>
      </c>
      <c r="U29" s="10">
        <f t="shared" si="4"/>
        <v>176245.97333333333</v>
      </c>
      <c r="V29" s="10">
        <f t="shared" si="5"/>
        <v>278245.97333333333</v>
      </c>
    </row>
    <row r="30" spans="1:22">
      <c r="A30" s="5" t="s">
        <v>38</v>
      </c>
      <c r="B30" s="6" t="s">
        <v>62</v>
      </c>
      <c r="C30" s="7">
        <f>[1]APU!$E31/5</f>
        <v>1751.0866666666666</v>
      </c>
      <c r="D30" s="5">
        <v>14</v>
      </c>
      <c r="E30" s="5">
        <f t="shared" si="6"/>
        <v>0.5</v>
      </c>
      <c r="F30" s="5">
        <f t="shared" si="7"/>
        <v>0.5</v>
      </c>
      <c r="G30" s="5">
        <f>8*7</f>
        <v>56</v>
      </c>
      <c r="H30" s="8">
        <v>102000</v>
      </c>
      <c r="I30" s="8">
        <f t="shared" si="0"/>
        <v>98060.853333333333</v>
      </c>
      <c r="J30" s="8">
        <f t="shared" si="1"/>
        <v>12257.606666666667</v>
      </c>
      <c r="K30" s="16"/>
      <c r="L30" s="13">
        <f t="shared" si="8"/>
        <v>102000</v>
      </c>
      <c r="M30" s="18"/>
      <c r="N30" s="14">
        <f t="shared" si="2"/>
        <v>24515.213333333333</v>
      </c>
      <c r="O30" s="19"/>
      <c r="P30" s="12">
        <f>L30</f>
        <v>102000</v>
      </c>
      <c r="Q30" s="12">
        <f t="shared" si="9"/>
        <v>51000</v>
      </c>
      <c r="R30" s="15">
        <f t="shared" si="10"/>
        <v>153000</v>
      </c>
      <c r="S30" s="19"/>
      <c r="T30" s="10">
        <f t="shared" si="3"/>
        <v>153000</v>
      </c>
      <c r="U30" s="10">
        <f t="shared" si="4"/>
        <v>177515.21333333332</v>
      </c>
      <c r="V30" s="10">
        <f t="shared" si="5"/>
        <v>279515.21333333332</v>
      </c>
    </row>
    <row r="31" spans="1:22" s="28" customFormat="1"/>
    <row r="32" spans="1:22" ht="60">
      <c r="A32" s="22" t="s">
        <v>0</v>
      </c>
      <c r="B32" s="22" t="s">
        <v>1</v>
      </c>
      <c r="C32" s="51" t="s">
        <v>63</v>
      </c>
      <c r="D32" s="33" t="s">
        <v>64</v>
      </c>
      <c r="E32" s="33" t="s">
        <v>65</v>
      </c>
      <c r="F32" s="4" t="s">
        <v>66</v>
      </c>
      <c r="G32" s="3" t="s">
        <v>67</v>
      </c>
      <c r="H32" s="2" t="s">
        <v>68</v>
      </c>
      <c r="I32" s="3" t="s">
        <v>69</v>
      </c>
      <c r="J32" s="4" t="s">
        <v>70</v>
      </c>
      <c r="K32"/>
      <c r="M32"/>
      <c r="O32"/>
      <c r="S32"/>
    </row>
    <row r="33" spans="1:19">
      <c r="A33" s="29"/>
      <c r="B33" s="30" t="s">
        <v>18</v>
      </c>
      <c r="C33" s="51"/>
      <c r="D33" s="31"/>
      <c r="E33" s="31"/>
      <c r="F33" s="31"/>
      <c r="G33" s="31"/>
      <c r="H33" s="31"/>
      <c r="I33" s="31"/>
      <c r="J33" s="31"/>
      <c r="K33"/>
      <c r="M33"/>
      <c r="O33"/>
      <c r="S33"/>
    </row>
    <row r="34" spans="1:19">
      <c r="A34" s="29"/>
      <c r="B34" s="30" t="s">
        <v>20</v>
      </c>
      <c r="C34" s="51"/>
      <c r="D34" s="31"/>
      <c r="E34" s="31"/>
      <c r="F34" s="31"/>
      <c r="G34" s="31"/>
      <c r="H34" s="31"/>
      <c r="I34" s="31"/>
      <c r="J34" s="31"/>
      <c r="K34"/>
      <c r="M34"/>
      <c r="O34"/>
      <c r="S34"/>
    </row>
    <row r="35" spans="1:19">
      <c r="A35" s="29"/>
      <c r="B35" s="30" t="s">
        <v>21</v>
      </c>
      <c r="C35" s="51"/>
      <c r="D35" s="31"/>
      <c r="E35" s="31"/>
      <c r="F35" s="31"/>
      <c r="G35" s="31"/>
      <c r="H35" s="31"/>
      <c r="I35" s="31"/>
      <c r="J35" s="31"/>
      <c r="K35"/>
      <c r="M35"/>
      <c r="O35"/>
      <c r="S35"/>
    </row>
    <row r="36" spans="1:19">
      <c r="A36" s="5" t="s">
        <v>22</v>
      </c>
      <c r="B36" s="6" t="s">
        <v>23</v>
      </c>
      <c r="C36" s="51"/>
      <c r="D36" s="32">
        <f>L5/C5</f>
        <v>15</v>
      </c>
      <c r="E36" s="11">
        <f>R5/C5</f>
        <v>26.250000000000004</v>
      </c>
      <c r="F36" s="12">
        <f>G36+L5</f>
        <v>32574.802287000002</v>
      </c>
      <c r="G36" s="9">
        <f t="shared" ref="G36:G60" si="11">U5-L5+H36</f>
        <v>27053.649357000002</v>
      </c>
      <c r="H36" s="34">
        <f>I36+L5</f>
        <v>15183.170557500001</v>
      </c>
      <c r="I36" s="9">
        <f>R5</f>
        <v>9662.0176275000013</v>
      </c>
      <c r="J36" s="12">
        <f>R5/2</f>
        <v>4831.0088137500006</v>
      </c>
      <c r="K36"/>
      <c r="M36"/>
      <c r="O36"/>
      <c r="S36"/>
    </row>
    <row r="37" spans="1:19">
      <c r="A37" s="5" t="s">
        <v>24</v>
      </c>
      <c r="B37" s="6" t="s">
        <v>25</v>
      </c>
      <c r="C37" s="51"/>
      <c r="D37" s="32">
        <f t="shared" ref="D37:D61" si="12">L6/C6</f>
        <v>45.687035107223132</v>
      </c>
      <c r="E37" s="11">
        <f t="shared" ref="E37:E61" si="13">R6/C6</f>
        <v>79.952311437640475</v>
      </c>
      <c r="F37" s="12">
        <f t="shared" ref="F37:F61" si="14">G37+L6</f>
        <v>3471.7542999999996</v>
      </c>
      <c r="G37" s="9">
        <f t="shared" si="11"/>
        <v>2771.7542999999996</v>
      </c>
      <c r="H37" s="34">
        <f t="shared" ref="H37:H61" si="15">I37+L6</f>
        <v>1925</v>
      </c>
      <c r="I37" s="9">
        <f t="shared" ref="I37:I61" si="16">R6</f>
        <v>1225</v>
      </c>
      <c r="J37" s="12">
        <f t="shared" ref="J37:J61" si="17">R6/2</f>
        <v>612.5</v>
      </c>
      <c r="K37"/>
      <c r="M37"/>
      <c r="O37"/>
      <c r="S37"/>
    </row>
    <row r="38" spans="1:19">
      <c r="A38" s="5" t="s">
        <v>26</v>
      </c>
      <c r="B38" s="6" t="s">
        <v>27</v>
      </c>
      <c r="C38" s="51"/>
      <c r="D38" s="32">
        <f t="shared" si="12"/>
        <v>15.521201961879928</v>
      </c>
      <c r="E38" s="11">
        <f t="shared" si="13"/>
        <v>27.162103433289872</v>
      </c>
      <c r="F38" s="12">
        <f t="shared" si="14"/>
        <v>1287.6573600000002</v>
      </c>
      <c r="G38" s="9">
        <f t="shared" si="11"/>
        <v>1067.6573600000002</v>
      </c>
      <c r="H38" s="34">
        <f t="shared" si="15"/>
        <v>605</v>
      </c>
      <c r="I38" s="9">
        <f t="shared" si="16"/>
        <v>385</v>
      </c>
      <c r="J38" s="12">
        <f t="shared" si="17"/>
        <v>192.5</v>
      </c>
      <c r="K38"/>
      <c r="M38"/>
      <c r="O38"/>
      <c r="S38"/>
    </row>
    <row r="39" spans="1:19">
      <c r="A39" s="5" t="s">
        <v>28</v>
      </c>
      <c r="B39" s="6" t="s">
        <v>29</v>
      </c>
      <c r="C39" s="51"/>
      <c r="D39" s="32">
        <f t="shared" si="12"/>
        <v>15</v>
      </c>
      <c r="E39" s="11">
        <f t="shared" si="13"/>
        <v>26.25</v>
      </c>
      <c r="F39" s="12">
        <f t="shared" si="14"/>
        <v>19501.181500000002</v>
      </c>
      <c r="G39" s="9">
        <f t="shared" si="11"/>
        <v>16195.896500000001</v>
      </c>
      <c r="H39" s="34">
        <f t="shared" si="15"/>
        <v>9089.5337500000005</v>
      </c>
      <c r="I39" s="9">
        <f t="shared" si="16"/>
        <v>5784.2487500000007</v>
      </c>
      <c r="J39" s="12">
        <f t="shared" si="17"/>
        <v>2892.1243750000003</v>
      </c>
      <c r="K39"/>
      <c r="M39"/>
      <c r="O39"/>
      <c r="S39"/>
    </row>
    <row r="40" spans="1:19">
      <c r="A40" s="5" t="s">
        <v>30</v>
      </c>
      <c r="B40" s="6" t="s">
        <v>31</v>
      </c>
      <c r="C40" s="51"/>
      <c r="D40" s="32">
        <f t="shared" si="12"/>
        <v>15</v>
      </c>
      <c r="E40" s="11">
        <f t="shared" si="13"/>
        <v>26.25</v>
      </c>
      <c r="F40" s="12">
        <f t="shared" si="14"/>
        <v>3530.9134099999997</v>
      </c>
      <c r="G40" s="9">
        <f t="shared" si="11"/>
        <v>2932.4535099999998</v>
      </c>
      <c r="H40" s="34">
        <f t="shared" si="15"/>
        <v>1645.764725</v>
      </c>
      <c r="I40" s="9">
        <f t="shared" si="16"/>
        <v>1047.3048249999999</v>
      </c>
      <c r="J40" s="12">
        <f t="shared" si="17"/>
        <v>523.65241249999997</v>
      </c>
      <c r="K40"/>
      <c r="M40"/>
      <c r="O40"/>
      <c r="S40"/>
    </row>
    <row r="41" spans="1:19">
      <c r="A41" s="5" t="s">
        <v>32</v>
      </c>
      <c r="B41" s="6" t="s">
        <v>33</v>
      </c>
      <c r="C41" s="51"/>
      <c r="D41" s="32">
        <f t="shared" si="12"/>
        <v>7</v>
      </c>
      <c r="E41" s="11">
        <f t="shared" si="13"/>
        <v>12.250000000000002</v>
      </c>
      <c r="F41" s="12">
        <f t="shared" si="14"/>
        <v>67497.5</v>
      </c>
      <c r="G41" s="9">
        <f t="shared" si="11"/>
        <v>58497.833333333328</v>
      </c>
      <c r="H41" s="34">
        <f t="shared" si="15"/>
        <v>24749.083333333332</v>
      </c>
      <c r="I41" s="9">
        <f t="shared" si="16"/>
        <v>15749.416666666666</v>
      </c>
      <c r="J41" s="12">
        <f t="shared" si="17"/>
        <v>7874.708333333333</v>
      </c>
      <c r="K41"/>
      <c r="M41"/>
      <c r="O41"/>
      <c r="S41"/>
    </row>
    <row r="42" spans="1:19">
      <c r="A42" s="5" t="s">
        <v>22</v>
      </c>
      <c r="B42" s="6" t="s">
        <v>34</v>
      </c>
      <c r="C42" s="51"/>
      <c r="D42" s="32">
        <f t="shared" si="12"/>
        <v>15</v>
      </c>
      <c r="E42" s="11">
        <f t="shared" si="13"/>
        <v>26.250000000000004</v>
      </c>
      <c r="F42" s="12">
        <f t="shared" si="14"/>
        <v>32574.802287000002</v>
      </c>
      <c r="G42" s="9">
        <f t="shared" si="11"/>
        <v>27053.649357000002</v>
      </c>
      <c r="H42" s="34">
        <f t="shared" si="15"/>
        <v>15183.170557500001</v>
      </c>
      <c r="I42" s="9">
        <f t="shared" si="16"/>
        <v>9662.0176275000013</v>
      </c>
      <c r="J42" s="12">
        <f t="shared" si="17"/>
        <v>4831.0088137500006</v>
      </c>
      <c r="K42"/>
      <c r="M42"/>
      <c r="O42"/>
      <c r="S42"/>
    </row>
    <row r="43" spans="1:19">
      <c r="A43" s="5" t="s">
        <v>35</v>
      </c>
      <c r="B43" s="6" t="s">
        <v>36</v>
      </c>
      <c r="C43" s="51"/>
      <c r="D43" s="32">
        <f t="shared" si="12"/>
        <v>143.87521027680074</v>
      </c>
      <c r="E43" s="11">
        <f t="shared" si="13"/>
        <v>251.78161798440132</v>
      </c>
      <c r="F43" s="12">
        <f t="shared" si="14"/>
        <v>29139.46</v>
      </c>
      <c r="G43" s="9">
        <f t="shared" si="11"/>
        <v>22867.46</v>
      </c>
      <c r="H43" s="34">
        <f t="shared" si="15"/>
        <v>17248</v>
      </c>
      <c r="I43" s="9">
        <f t="shared" si="16"/>
        <v>10976</v>
      </c>
      <c r="J43" s="12">
        <f t="shared" si="17"/>
        <v>5488</v>
      </c>
      <c r="K43"/>
      <c r="M43"/>
      <c r="O43"/>
      <c r="S43"/>
    </row>
    <row r="44" spans="1:19">
      <c r="A44" s="5" t="s">
        <v>35</v>
      </c>
      <c r="B44" s="6" t="s">
        <v>37</v>
      </c>
      <c r="C44" s="51"/>
      <c r="D44" s="32">
        <f t="shared" si="12"/>
        <v>144.94941869243547</v>
      </c>
      <c r="E44" s="11">
        <f t="shared" si="13"/>
        <v>253.66148271176206</v>
      </c>
      <c r="F44" s="12">
        <f t="shared" si="14"/>
        <v>29727.22</v>
      </c>
      <c r="G44" s="9">
        <f t="shared" si="11"/>
        <v>23327.22</v>
      </c>
      <c r="H44" s="34">
        <f t="shared" si="15"/>
        <v>17600</v>
      </c>
      <c r="I44" s="9">
        <f t="shared" si="16"/>
        <v>11200</v>
      </c>
      <c r="J44" s="12">
        <f t="shared" si="17"/>
        <v>5600</v>
      </c>
      <c r="K44"/>
      <c r="M44"/>
      <c r="O44"/>
      <c r="S44"/>
    </row>
    <row r="45" spans="1:19">
      <c r="A45" s="5" t="s">
        <v>38</v>
      </c>
      <c r="B45" s="6" t="s">
        <v>39</v>
      </c>
      <c r="C45" s="51"/>
      <c r="D45" s="32">
        <f t="shared" si="12"/>
        <v>138.0935722045258</v>
      </c>
      <c r="E45" s="11">
        <f t="shared" si="13"/>
        <v>241.66375135792012</v>
      </c>
      <c r="F45" s="12">
        <f t="shared" si="14"/>
        <v>232603.53999999998</v>
      </c>
      <c r="G45" s="9">
        <f t="shared" si="11"/>
        <v>182603.53999999998</v>
      </c>
      <c r="H45" s="34">
        <f t="shared" si="15"/>
        <v>137500</v>
      </c>
      <c r="I45" s="9">
        <f t="shared" si="16"/>
        <v>87500</v>
      </c>
      <c r="J45" s="12">
        <f t="shared" si="17"/>
        <v>43750</v>
      </c>
      <c r="K45"/>
      <c r="M45"/>
      <c r="O45"/>
      <c r="S45"/>
    </row>
    <row r="46" spans="1:19">
      <c r="A46" s="5" t="s">
        <v>40</v>
      </c>
      <c r="B46" s="6" t="s">
        <v>41</v>
      </c>
      <c r="C46" s="51"/>
      <c r="D46" s="32">
        <f t="shared" si="12"/>
        <v>15</v>
      </c>
      <c r="E46" s="11">
        <f t="shared" si="13"/>
        <v>26.250000000000004</v>
      </c>
      <c r="F46" s="12">
        <f t="shared" si="14"/>
        <v>79727.276547999994</v>
      </c>
      <c r="G46" s="9">
        <f t="shared" si="11"/>
        <v>66214.178828000004</v>
      </c>
      <c r="H46" s="34">
        <f t="shared" si="15"/>
        <v>37161.018729999996</v>
      </c>
      <c r="I46" s="9">
        <f t="shared" si="16"/>
        <v>23647.921009999998</v>
      </c>
      <c r="J46" s="12">
        <f t="shared" si="17"/>
        <v>11823.960504999999</v>
      </c>
      <c r="K46"/>
      <c r="M46"/>
      <c r="O46"/>
      <c r="S46"/>
    </row>
    <row r="47" spans="1:19">
      <c r="A47" s="5" t="s">
        <v>42</v>
      </c>
      <c r="B47" s="6" t="s">
        <v>43</v>
      </c>
      <c r="C47" s="51"/>
      <c r="D47" s="32">
        <f t="shared" si="12"/>
        <v>14.999999999999998</v>
      </c>
      <c r="E47" s="11">
        <f t="shared" si="13"/>
        <v>26.249999999999996</v>
      </c>
      <c r="F47" s="12">
        <f t="shared" si="14"/>
        <v>14565.349676499998</v>
      </c>
      <c r="G47" s="9">
        <f t="shared" si="11"/>
        <v>12096.646341499998</v>
      </c>
      <c r="H47" s="34">
        <f t="shared" si="15"/>
        <v>6788.9341712499991</v>
      </c>
      <c r="I47" s="9">
        <f t="shared" si="16"/>
        <v>4320.2308362499989</v>
      </c>
      <c r="J47" s="12">
        <f t="shared" si="17"/>
        <v>2160.1154181249995</v>
      </c>
      <c r="K47"/>
      <c r="M47"/>
      <c r="O47"/>
      <c r="S47"/>
    </row>
    <row r="48" spans="1:19">
      <c r="A48" s="5" t="s">
        <v>42</v>
      </c>
      <c r="B48" s="6" t="s">
        <v>44</v>
      </c>
      <c r="C48" s="51"/>
      <c r="D48" s="32">
        <f t="shared" si="12"/>
        <v>15</v>
      </c>
      <c r="E48" s="11">
        <f t="shared" si="13"/>
        <v>26.25</v>
      </c>
      <c r="F48" s="12">
        <f t="shared" si="14"/>
        <v>5685.14678</v>
      </c>
      <c r="G48" s="9">
        <f t="shared" si="11"/>
        <v>4721.5625799999998</v>
      </c>
      <c r="H48" s="34">
        <f t="shared" si="15"/>
        <v>2649.85655</v>
      </c>
      <c r="I48" s="9">
        <f t="shared" si="16"/>
        <v>1686.27235</v>
      </c>
      <c r="J48" s="12">
        <f t="shared" si="17"/>
        <v>843.13617499999998</v>
      </c>
      <c r="K48"/>
      <c r="M48"/>
      <c r="O48"/>
      <c r="S48"/>
    </row>
    <row r="49" spans="1:19">
      <c r="A49" s="5" t="s">
        <v>42</v>
      </c>
      <c r="B49" s="6" t="s">
        <v>45</v>
      </c>
      <c r="C49" s="51"/>
      <c r="D49" s="32">
        <f t="shared" si="12"/>
        <v>15</v>
      </c>
      <c r="E49" s="11">
        <f t="shared" si="13"/>
        <v>26.25</v>
      </c>
      <c r="F49" s="12">
        <f t="shared" si="14"/>
        <v>8159.821539999999</v>
      </c>
      <c r="G49" s="9">
        <f t="shared" si="11"/>
        <v>6776.8009399999992</v>
      </c>
      <c r="H49" s="34">
        <f t="shared" si="15"/>
        <v>3803.3066499999995</v>
      </c>
      <c r="I49" s="9">
        <f t="shared" si="16"/>
        <v>2420.2860499999997</v>
      </c>
      <c r="J49" s="12">
        <f t="shared" si="17"/>
        <v>1210.1430249999999</v>
      </c>
      <c r="K49"/>
      <c r="M49"/>
      <c r="O49"/>
      <c r="S49"/>
    </row>
    <row r="50" spans="1:19">
      <c r="A50" s="5" t="s">
        <v>46</v>
      </c>
      <c r="B50" s="6" t="s">
        <v>47</v>
      </c>
      <c r="C50" s="51"/>
      <c r="D50" s="32">
        <f t="shared" si="12"/>
        <v>15.000000000000002</v>
      </c>
      <c r="E50" s="11">
        <f t="shared" si="13"/>
        <v>26.250000000000004</v>
      </c>
      <c r="F50" s="12">
        <f t="shared" si="14"/>
        <v>110159.59384000002</v>
      </c>
      <c r="G50" s="9">
        <f t="shared" si="11"/>
        <v>91488.476240000018</v>
      </c>
      <c r="H50" s="34">
        <f t="shared" si="15"/>
        <v>51345.573400000008</v>
      </c>
      <c r="I50" s="9">
        <f t="shared" si="16"/>
        <v>32674.455800000003</v>
      </c>
      <c r="J50" s="12">
        <f t="shared" si="17"/>
        <v>16337.227900000002</v>
      </c>
      <c r="K50"/>
      <c r="M50"/>
      <c r="O50"/>
      <c r="S50"/>
    </row>
    <row r="51" spans="1:19">
      <c r="A51" s="5" t="s">
        <v>48</v>
      </c>
      <c r="B51" s="6" t="s">
        <v>49</v>
      </c>
      <c r="C51" s="51"/>
      <c r="D51" s="32">
        <f t="shared" si="12"/>
        <v>15</v>
      </c>
      <c r="E51" s="11">
        <f t="shared" si="13"/>
        <v>26.250000000000004</v>
      </c>
      <c r="F51" s="12">
        <f t="shared" si="14"/>
        <v>13242.613129999998</v>
      </c>
      <c r="G51" s="9">
        <f t="shared" si="11"/>
        <v>10998.102429999999</v>
      </c>
      <c r="H51" s="34">
        <f t="shared" si="15"/>
        <v>6172.4044249999997</v>
      </c>
      <c r="I51" s="9">
        <f t="shared" si="16"/>
        <v>3927.8937249999999</v>
      </c>
      <c r="J51" s="12">
        <f t="shared" si="17"/>
        <v>1963.9468625</v>
      </c>
      <c r="K51"/>
      <c r="M51"/>
      <c r="O51"/>
      <c r="S51"/>
    </row>
    <row r="52" spans="1:19">
      <c r="A52" s="5" t="s">
        <v>50</v>
      </c>
      <c r="B52" s="6" t="s">
        <v>51</v>
      </c>
      <c r="C52" s="51"/>
      <c r="D52" s="32">
        <f t="shared" si="12"/>
        <v>27.761326621261475</v>
      </c>
      <c r="E52" s="11">
        <f t="shared" si="13"/>
        <v>48.582321587207581</v>
      </c>
      <c r="F52" s="12">
        <f t="shared" si="14"/>
        <v>121.69877333333334</v>
      </c>
      <c r="G52" s="9">
        <f t="shared" si="11"/>
        <v>101.69877333333334</v>
      </c>
      <c r="H52" s="34">
        <f t="shared" si="15"/>
        <v>55</v>
      </c>
      <c r="I52" s="9">
        <f t="shared" si="16"/>
        <v>35</v>
      </c>
      <c r="J52" s="12">
        <f t="shared" si="17"/>
        <v>17.5</v>
      </c>
      <c r="K52"/>
      <c r="M52"/>
      <c r="O52"/>
      <c r="S52"/>
    </row>
    <row r="53" spans="1:19">
      <c r="A53" s="5" t="s">
        <v>52</v>
      </c>
      <c r="B53" s="6" t="s">
        <v>53</v>
      </c>
      <c r="C53" s="51"/>
      <c r="D53" s="32">
        <f t="shared" si="12"/>
        <v>15</v>
      </c>
      <c r="E53" s="11">
        <f t="shared" si="13"/>
        <v>26.250000000000004</v>
      </c>
      <c r="F53" s="12">
        <f t="shared" si="14"/>
        <v>146.17465350000003</v>
      </c>
      <c r="G53" s="9">
        <f t="shared" si="11"/>
        <v>121.39928850000003</v>
      </c>
      <c r="H53" s="34">
        <f t="shared" si="15"/>
        <v>68.132253750000018</v>
      </c>
      <c r="I53" s="9">
        <f t="shared" si="16"/>
        <v>43.35688875000001</v>
      </c>
      <c r="J53" s="12">
        <f t="shared" si="17"/>
        <v>21.678444375000005</v>
      </c>
      <c r="K53"/>
      <c r="M53"/>
      <c r="O53"/>
      <c r="S53"/>
    </row>
    <row r="54" spans="1:19">
      <c r="A54" s="5" t="s">
        <v>50</v>
      </c>
      <c r="B54" s="6" t="s">
        <v>54</v>
      </c>
      <c r="C54" s="51"/>
      <c r="D54" s="32">
        <f t="shared" si="12"/>
        <v>15.000000000000002</v>
      </c>
      <c r="E54" s="11">
        <f t="shared" si="13"/>
        <v>26.250000000000004</v>
      </c>
      <c r="F54" s="12">
        <f t="shared" si="14"/>
        <v>279.46434333333326</v>
      </c>
      <c r="G54" s="9">
        <f t="shared" si="11"/>
        <v>241.86824333333328</v>
      </c>
      <c r="H54" s="34">
        <f t="shared" si="15"/>
        <v>103.38927499999998</v>
      </c>
      <c r="I54" s="9">
        <f t="shared" si="16"/>
        <v>65.793174999999991</v>
      </c>
      <c r="J54" s="12">
        <f t="shared" si="17"/>
        <v>32.896587499999995</v>
      </c>
      <c r="K54"/>
      <c r="M54"/>
      <c r="O54"/>
      <c r="S54"/>
    </row>
    <row r="55" spans="1:19">
      <c r="A55" s="5" t="s">
        <v>32</v>
      </c>
      <c r="B55" s="6" t="s">
        <v>55</v>
      </c>
      <c r="C55" s="51"/>
      <c r="D55" s="32">
        <f t="shared" si="12"/>
        <v>7</v>
      </c>
      <c r="E55" s="11">
        <f t="shared" si="13"/>
        <v>12.25</v>
      </c>
      <c r="F55" s="12">
        <f t="shared" si="14"/>
        <v>10215.799999999999</v>
      </c>
      <c r="G55" s="9">
        <f t="shared" si="11"/>
        <v>8853.6933333333327</v>
      </c>
      <c r="H55" s="34">
        <f t="shared" si="15"/>
        <v>3745.7933333333331</v>
      </c>
      <c r="I55" s="9">
        <f t="shared" si="16"/>
        <v>2383.6866666666665</v>
      </c>
      <c r="J55" s="12">
        <f t="shared" si="17"/>
        <v>1191.8433333333332</v>
      </c>
      <c r="K55"/>
      <c r="M55"/>
      <c r="O55"/>
      <c r="S55"/>
    </row>
    <row r="56" spans="1:19">
      <c r="A56" s="5" t="s">
        <v>35</v>
      </c>
      <c r="B56" s="6" t="s">
        <v>56</v>
      </c>
      <c r="C56" s="51"/>
      <c r="D56" s="32">
        <f t="shared" si="12"/>
        <v>42</v>
      </c>
      <c r="E56" s="11">
        <f t="shared" si="13"/>
        <v>63</v>
      </c>
      <c r="F56" s="12">
        <f t="shared" si="14"/>
        <v>179111.05333333334</v>
      </c>
      <c r="G56" s="9">
        <f t="shared" si="11"/>
        <v>137777.73333333334</v>
      </c>
      <c r="H56" s="34">
        <f t="shared" si="15"/>
        <v>103333.29999999999</v>
      </c>
      <c r="I56" s="9">
        <f t="shared" si="16"/>
        <v>61999.979999999989</v>
      </c>
      <c r="J56" s="12">
        <f t="shared" si="17"/>
        <v>30999.989999999994</v>
      </c>
      <c r="K56"/>
      <c r="M56"/>
      <c r="O56"/>
      <c r="S56"/>
    </row>
    <row r="57" spans="1:19">
      <c r="A57" s="5" t="s">
        <v>35</v>
      </c>
      <c r="B57" s="6" t="s">
        <v>57</v>
      </c>
      <c r="C57" s="51"/>
      <c r="D57" s="32">
        <f t="shared" si="12"/>
        <v>42.000000000000007</v>
      </c>
      <c r="E57" s="11">
        <f t="shared" si="13"/>
        <v>63.000000000000007</v>
      </c>
      <c r="F57" s="12">
        <f t="shared" si="14"/>
        <v>310021.22666666668</v>
      </c>
      <c r="G57" s="9">
        <f t="shared" si="11"/>
        <v>238477.8666666667</v>
      </c>
      <c r="H57" s="34">
        <f t="shared" si="15"/>
        <v>178858.40000000002</v>
      </c>
      <c r="I57" s="9">
        <f t="shared" si="16"/>
        <v>107315.04000000001</v>
      </c>
      <c r="J57" s="12">
        <f t="shared" si="17"/>
        <v>53657.520000000004</v>
      </c>
      <c r="K57"/>
      <c r="M57"/>
      <c r="O57"/>
      <c r="S57"/>
    </row>
    <row r="58" spans="1:19">
      <c r="A58" s="5" t="s">
        <v>35</v>
      </c>
      <c r="B58" s="6" t="s">
        <v>58</v>
      </c>
      <c r="C58" s="51"/>
      <c r="D58" s="32">
        <f t="shared" si="12"/>
        <v>42</v>
      </c>
      <c r="E58" s="11">
        <f t="shared" si="13"/>
        <v>63</v>
      </c>
      <c r="F58" s="12">
        <f t="shared" si="14"/>
        <v>3104.5887600000001</v>
      </c>
      <c r="G58" s="9">
        <f t="shared" si="11"/>
        <v>2388.1451999999999</v>
      </c>
      <c r="H58" s="34">
        <f t="shared" si="15"/>
        <v>1791.1089000000002</v>
      </c>
      <c r="I58" s="9">
        <f t="shared" si="16"/>
        <v>1074.66534</v>
      </c>
      <c r="J58" s="12">
        <f t="shared" si="17"/>
        <v>537.33267000000001</v>
      </c>
      <c r="K58"/>
      <c r="M58"/>
      <c r="O58"/>
      <c r="S58"/>
    </row>
    <row r="59" spans="1:19">
      <c r="A59" s="5" t="s">
        <v>59</v>
      </c>
      <c r="B59" s="6" t="s">
        <v>60</v>
      </c>
      <c r="C59" s="51"/>
      <c r="D59" s="32">
        <f t="shared" si="12"/>
        <v>28</v>
      </c>
      <c r="E59" s="11">
        <f t="shared" si="13"/>
        <v>42</v>
      </c>
      <c r="F59" s="12">
        <f t="shared" si="14"/>
        <v>49887.6</v>
      </c>
      <c r="G59" s="9">
        <f t="shared" si="11"/>
        <v>38801.466666666667</v>
      </c>
      <c r="H59" s="34">
        <f t="shared" si="15"/>
        <v>27715.333333333336</v>
      </c>
      <c r="I59" s="9">
        <f t="shared" si="16"/>
        <v>16629.2</v>
      </c>
      <c r="J59" s="12">
        <f t="shared" si="17"/>
        <v>8314.6</v>
      </c>
      <c r="K59"/>
      <c r="M59"/>
      <c r="O59"/>
      <c r="S59"/>
    </row>
    <row r="60" spans="1:19">
      <c r="A60" s="5" t="s">
        <v>38</v>
      </c>
      <c r="B60" s="6" t="s">
        <v>61</v>
      </c>
      <c r="C60" s="51"/>
      <c r="D60" s="32">
        <f t="shared" si="12"/>
        <v>61.429993897150929</v>
      </c>
      <c r="E60" s="11">
        <f t="shared" si="13"/>
        <v>92.144990845726397</v>
      </c>
      <c r="F60" s="12">
        <f t="shared" si="14"/>
        <v>431245.97333333333</v>
      </c>
      <c r="G60" s="9">
        <f t="shared" si="11"/>
        <v>329245.97333333333</v>
      </c>
      <c r="H60" s="34">
        <f t="shared" si="15"/>
        <v>255000</v>
      </c>
      <c r="I60" s="9">
        <f t="shared" si="16"/>
        <v>153000</v>
      </c>
      <c r="J60" s="12">
        <f t="shared" si="17"/>
        <v>76500</v>
      </c>
      <c r="K60"/>
      <c r="M60"/>
      <c r="O60"/>
      <c r="S60"/>
    </row>
    <row r="61" spans="1:19">
      <c r="A61" s="5" t="s">
        <v>38</v>
      </c>
      <c r="B61" s="6" t="s">
        <v>62</v>
      </c>
      <c r="C61" s="51"/>
      <c r="D61" s="32">
        <f t="shared" si="12"/>
        <v>58.249544092620582</v>
      </c>
      <c r="E61" s="11">
        <f t="shared" si="13"/>
        <v>87.37431613893088</v>
      </c>
      <c r="F61" s="12">
        <f t="shared" si="14"/>
        <v>432515.21333333332</v>
      </c>
      <c r="G61" s="9">
        <f>U30-L30+H61</f>
        <v>330515.21333333332</v>
      </c>
      <c r="H61" s="34">
        <f t="shared" si="15"/>
        <v>255000</v>
      </c>
      <c r="I61" s="9">
        <f t="shared" si="16"/>
        <v>153000</v>
      </c>
      <c r="J61" s="12">
        <f t="shared" si="17"/>
        <v>76500</v>
      </c>
      <c r="K61"/>
      <c r="M61"/>
      <c r="O61"/>
      <c r="S61"/>
    </row>
    <row r="62" spans="1:19">
      <c r="K62"/>
      <c r="M62"/>
      <c r="O62"/>
      <c r="S62"/>
    </row>
    <row r="63" spans="1:19">
      <c r="K63"/>
      <c r="M63"/>
      <c r="O63"/>
      <c r="S63"/>
    </row>
    <row r="64" spans="1:19">
      <c r="K64"/>
      <c r="M64"/>
      <c r="O64"/>
      <c r="S64"/>
    </row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</sheetData>
  <mergeCells count="2">
    <mergeCell ref="C2:V4"/>
    <mergeCell ref="C32:C6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29923-3C59-4B23-8B02-3ED18A299059}">
  <dimension ref="A1:V516"/>
  <sheetViews>
    <sheetView topLeftCell="A32" workbookViewId="0">
      <selection activeCell="F41" sqref="F41:J41"/>
    </sheetView>
  </sheetViews>
  <sheetFormatPr defaultRowHeight="15"/>
  <cols>
    <col min="1" max="1" width="30" customWidth="1"/>
    <col min="3" max="3" width="10.140625" bestFit="1" customWidth="1"/>
    <col min="4" max="4" width="12.28515625" bestFit="1" customWidth="1"/>
    <col min="5" max="5" width="11.85546875" bestFit="1" customWidth="1"/>
    <col min="6" max="6" width="12.140625" customWidth="1"/>
    <col min="7" max="7" width="10.85546875" bestFit="1" customWidth="1"/>
    <col min="8" max="8" width="11.140625" bestFit="1" customWidth="1"/>
    <col min="9" max="9" width="12.5703125" customWidth="1"/>
    <col min="10" max="10" width="14.7109375" customWidth="1"/>
    <col min="11" max="11" width="3.5703125" style="17" customWidth="1"/>
    <col min="12" max="12" width="15.140625" customWidth="1"/>
    <col min="13" max="13" width="3.5703125" style="17" customWidth="1"/>
    <col min="14" max="14" width="12.42578125" customWidth="1"/>
    <col min="15" max="15" width="3.7109375" style="17" customWidth="1"/>
    <col min="16" max="16" width="12.140625" customWidth="1"/>
    <col min="17" max="17" width="11.140625" customWidth="1"/>
    <col min="18" max="18" width="10.85546875" customWidth="1"/>
    <col min="19" max="19" width="4" style="17" customWidth="1"/>
    <col min="20" max="20" width="14.7109375" customWidth="1"/>
    <col min="21" max="21" width="12.28515625" bestFit="1" customWidth="1"/>
    <col min="22" max="22" width="11.85546875" bestFit="1" customWidth="1"/>
    <col min="23" max="23" width="11.85546875" customWidth="1"/>
    <col min="24" max="24" width="13.42578125" customWidth="1"/>
    <col min="25" max="25" width="13.140625" customWidth="1"/>
    <col min="26" max="26" width="10.85546875" customWidth="1"/>
    <col min="28" max="28" width="11" customWidth="1"/>
  </cols>
  <sheetData>
    <row r="1" spans="1:22" s="27" customFormat="1" ht="30" customHeight="1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2" t="s">
        <v>6</v>
      </c>
      <c r="H1" s="24" t="s">
        <v>7</v>
      </c>
      <c r="I1" s="24" t="s">
        <v>8</v>
      </c>
      <c r="J1" s="24" t="s">
        <v>9</v>
      </c>
      <c r="K1" s="25"/>
      <c r="L1" s="24" t="s">
        <v>10</v>
      </c>
      <c r="M1" s="25"/>
      <c r="N1" s="22" t="s">
        <v>11</v>
      </c>
      <c r="O1" s="25"/>
      <c r="P1" s="26" t="s">
        <v>12</v>
      </c>
      <c r="Q1" s="26" t="s">
        <v>13</v>
      </c>
      <c r="R1" s="26" t="s">
        <v>14</v>
      </c>
      <c r="S1" s="25"/>
      <c r="T1" s="1" t="s">
        <v>15</v>
      </c>
      <c r="U1" s="1" t="s">
        <v>16</v>
      </c>
      <c r="V1" s="1" t="s">
        <v>17</v>
      </c>
    </row>
    <row r="2" spans="1:22">
      <c r="A2" s="20"/>
      <c r="B2" s="21" t="s">
        <v>18</v>
      </c>
      <c r="C2" s="45" t="s">
        <v>19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>
      <c r="A3" s="20"/>
      <c r="B3" s="21" t="s">
        <v>20</v>
      </c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>
      <c r="A4" s="20"/>
      <c r="B4" s="21" t="s">
        <v>21</v>
      </c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>
      <c r="A5" s="5" t="s">
        <v>22</v>
      </c>
      <c r="B5" s="6" t="s">
        <v>23</v>
      </c>
      <c r="C5" s="7">
        <f>[1]APU!$F6/5</f>
        <v>371.63896533333332</v>
      </c>
      <c r="D5" s="5">
        <v>21</v>
      </c>
      <c r="E5" s="5">
        <f>IF(D5&lt;=10,0.7,IF(D5&lt;=20,0.5,0.3))</f>
        <v>0.3</v>
      </c>
      <c r="F5" s="5">
        <f>IF(D5&lt;=10,0.25,IF(D5&lt;=20,0.5,0.75))</f>
        <v>0.75</v>
      </c>
      <c r="G5" s="5">
        <v>15</v>
      </c>
      <c r="H5" s="8">
        <v>850</v>
      </c>
      <c r="I5" s="8">
        <f t="shared" ref="I5:I30" si="0">C5*G5</f>
        <v>5574.5844799999995</v>
      </c>
      <c r="J5" s="8">
        <f t="shared" ref="J5:J30" si="1">C5*E5*D5</f>
        <v>2341.3254815999999</v>
      </c>
      <c r="K5" s="16"/>
      <c r="L5" s="13">
        <f>MAX(H5:J5)</f>
        <v>5574.5844799999995</v>
      </c>
      <c r="M5" s="18"/>
      <c r="N5" s="14">
        <f t="shared" ref="N5:N30" si="2">+C5*D5</f>
        <v>7804.4182719999999</v>
      </c>
      <c r="O5" s="19"/>
      <c r="P5" s="12">
        <f>L5</f>
        <v>5574.5844799999995</v>
      </c>
      <c r="Q5" s="12">
        <f>P5*F5</f>
        <v>4180.9383600000001</v>
      </c>
      <c r="R5" s="15">
        <f>P5+Q5</f>
        <v>9755.5228399999996</v>
      </c>
      <c r="S5" s="19"/>
      <c r="T5" s="10">
        <f t="shared" ref="T5:T30" si="3">R5</f>
        <v>9755.5228399999996</v>
      </c>
      <c r="U5" s="10">
        <f t="shared" ref="U5:U30" si="4">T5+N5</f>
        <v>17559.941112</v>
      </c>
      <c r="V5" s="10">
        <f t="shared" ref="V5:V30" si="5">U5+L5</f>
        <v>23134.525591999998</v>
      </c>
    </row>
    <row r="6" spans="1:22">
      <c r="A6" s="5" t="s">
        <v>24</v>
      </c>
      <c r="B6" s="6" t="s">
        <v>25</v>
      </c>
      <c r="C6" s="7">
        <f>[1]APU!$F7/5</f>
        <v>16.287966666666662</v>
      </c>
      <c r="D6" s="5">
        <v>21</v>
      </c>
      <c r="E6" s="5">
        <f t="shared" ref="E6:E30" si="6">IF(D6&lt;=10,0.7,IF(D6&lt;=20,0.5,0.3))</f>
        <v>0.3</v>
      </c>
      <c r="F6" s="5">
        <f t="shared" ref="F6:F30" si="7">IF(D6&lt;=10,0.25,IF(D6&lt;=20,0.5,0.75))</f>
        <v>0.75</v>
      </c>
      <c r="G6" s="5">
        <v>15</v>
      </c>
      <c r="H6" s="8">
        <v>700</v>
      </c>
      <c r="I6" s="8">
        <f t="shared" si="0"/>
        <v>244.31949999999995</v>
      </c>
      <c r="J6" s="8">
        <f t="shared" si="1"/>
        <v>102.61418999999998</v>
      </c>
      <c r="K6" s="16"/>
      <c r="L6" s="13">
        <f t="shared" ref="L6:L30" si="8">MAX(H6:J6)</f>
        <v>700</v>
      </c>
      <c r="M6" s="18"/>
      <c r="N6" s="14">
        <f t="shared" si="2"/>
        <v>342.04729999999989</v>
      </c>
      <c r="O6" s="19"/>
      <c r="P6" s="12">
        <f>L6</f>
        <v>700</v>
      </c>
      <c r="Q6" s="12">
        <f t="shared" ref="Q6:Q30" si="9">P6*F6</f>
        <v>525</v>
      </c>
      <c r="R6" s="15">
        <f t="shared" ref="R6:R30" si="10">P6+Q6</f>
        <v>1225</v>
      </c>
      <c r="S6" s="19"/>
      <c r="T6" s="10">
        <f t="shared" si="3"/>
        <v>1225</v>
      </c>
      <c r="U6" s="10">
        <f t="shared" si="4"/>
        <v>1567.0473</v>
      </c>
      <c r="V6" s="10">
        <f t="shared" si="5"/>
        <v>2267.0473000000002</v>
      </c>
    </row>
    <row r="7" spans="1:22">
      <c r="A7" s="5" t="s">
        <v>26</v>
      </c>
      <c r="B7" s="6" t="s">
        <v>27</v>
      </c>
      <c r="C7" s="7">
        <f>[1]APU!$F8/5</f>
        <v>14.825733333333332</v>
      </c>
      <c r="D7" s="5">
        <v>21</v>
      </c>
      <c r="E7" s="5">
        <f t="shared" si="6"/>
        <v>0.3</v>
      </c>
      <c r="F7" s="5">
        <f t="shared" si="7"/>
        <v>0.75</v>
      </c>
      <c r="G7" s="5">
        <v>15</v>
      </c>
      <c r="H7" s="8">
        <v>220</v>
      </c>
      <c r="I7" s="8">
        <f t="shared" si="0"/>
        <v>222.38599999999997</v>
      </c>
      <c r="J7" s="8">
        <f t="shared" si="1"/>
        <v>93.402119999999982</v>
      </c>
      <c r="K7" s="16"/>
      <c r="L7" s="13">
        <f t="shared" si="8"/>
        <v>222.38599999999997</v>
      </c>
      <c r="M7" s="18"/>
      <c r="N7" s="14">
        <f t="shared" si="2"/>
        <v>311.34039999999999</v>
      </c>
      <c r="O7" s="19"/>
      <c r="P7" s="12">
        <f>L7</f>
        <v>222.38599999999997</v>
      </c>
      <c r="Q7" s="12">
        <f t="shared" si="9"/>
        <v>166.78949999999998</v>
      </c>
      <c r="R7" s="15">
        <f t="shared" si="10"/>
        <v>389.17549999999994</v>
      </c>
      <c r="S7" s="19"/>
      <c r="T7" s="10">
        <f t="shared" si="3"/>
        <v>389.17549999999994</v>
      </c>
      <c r="U7" s="10">
        <f t="shared" si="4"/>
        <v>700.51589999999987</v>
      </c>
      <c r="V7" s="10">
        <f t="shared" si="5"/>
        <v>922.90189999999984</v>
      </c>
    </row>
    <row r="8" spans="1:22">
      <c r="A8" s="5" t="s">
        <v>28</v>
      </c>
      <c r="B8" s="6" t="s">
        <v>29</v>
      </c>
      <c r="C8" s="7">
        <f>[1]APU!$F9/5</f>
        <v>231.65566666666663</v>
      </c>
      <c r="D8" s="5">
        <v>21</v>
      </c>
      <c r="E8" s="5">
        <f t="shared" si="6"/>
        <v>0.3</v>
      </c>
      <c r="F8" s="5">
        <f t="shared" si="7"/>
        <v>0.75</v>
      </c>
      <c r="G8" s="5">
        <v>15</v>
      </c>
      <c r="H8" s="8">
        <v>916</v>
      </c>
      <c r="I8" s="8">
        <f t="shared" si="0"/>
        <v>3474.8349999999996</v>
      </c>
      <c r="J8" s="8">
        <f t="shared" si="1"/>
        <v>1459.4306999999999</v>
      </c>
      <c r="K8" s="16"/>
      <c r="L8" s="13">
        <f t="shared" si="8"/>
        <v>3474.8349999999996</v>
      </c>
      <c r="M8" s="18"/>
      <c r="N8" s="14">
        <f t="shared" si="2"/>
        <v>4864.7689999999993</v>
      </c>
      <c r="O8" s="19"/>
      <c r="P8" s="12">
        <f>L8</f>
        <v>3474.8349999999996</v>
      </c>
      <c r="Q8" s="12">
        <f t="shared" si="9"/>
        <v>2606.1262499999998</v>
      </c>
      <c r="R8" s="15">
        <f t="shared" si="10"/>
        <v>6080.9612499999994</v>
      </c>
      <c r="S8" s="19"/>
      <c r="T8" s="10">
        <f t="shared" si="3"/>
        <v>6080.9612499999994</v>
      </c>
      <c r="U8" s="10">
        <f t="shared" si="4"/>
        <v>10945.730249999999</v>
      </c>
      <c r="V8" s="10">
        <f t="shared" si="5"/>
        <v>14420.565249999998</v>
      </c>
    </row>
    <row r="9" spans="1:22">
      <c r="A9" s="5" t="s">
        <v>30</v>
      </c>
      <c r="B9" s="6" t="s">
        <v>31</v>
      </c>
      <c r="C9" s="7">
        <f>[1]APU!$F10/5</f>
        <v>43.062179999999998</v>
      </c>
      <c r="D9" s="5">
        <v>21</v>
      </c>
      <c r="E9" s="5">
        <f t="shared" si="6"/>
        <v>0.3</v>
      </c>
      <c r="F9" s="5">
        <f t="shared" si="7"/>
        <v>0.75</v>
      </c>
      <c r="G9" s="5">
        <v>15</v>
      </c>
      <c r="H9" s="8">
        <v>300</v>
      </c>
      <c r="I9" s="8">
        <f t="shared" si="0"/>
        <v>645.93269999999995</v>
      </c>
      <c r="J9" s="8">
        <f t="shared" si="1"/>
        <v>271.29173399999996</v>
      </c>
      <c r="K9" s="16"/>
      <c r="L9" s="13">
        <f t="shared" si="8"/>
        <v>645.93269999999995</v>
      </c>
      <c r="M9" s="18"/>
      <c r="N9" s="14">
        <f t="shared" si="2"/>
        <v>904.30577999999991</v>
      </c>
      <c r="O9" s="19"/>
      <c r="P9" s="12">
        <f>L9</f>
        <v>645.93269999999995</v>
      </c>
      <c r="Q9" s="12">
        <f t="shared" si="9"/>
        <v>484.44952499999999</v>
      </c>
      <c r="R9" s="15">
        <f t="shared" si="10"/>
        <v>1130.3822249999998</v>
      </c>
      <c r="S9" s="19"/>
      <c r="T9" s="10">
        <f t="shared" si="3"/>
        <v>1130.3822249999998</v>
      </c>
      <c r="U9" s="10">
        <f t="shared" si="4"/>
        <v>2034.6880049999997</v>
      </c>
      <c r="V9" s="10">
        <f t="shared" si="5"/>
        <v>2680.6207049999998</v>
      </c>
    </row>
    <row r="10" spans="1:22">
      <c r="A10" s="5" t="s">
        <v>32</v>
      </c>
      <c r="B10" s="6" t="s">
        <v>33</v>
      </c>
      <c r="C10" s="7">
        <f>[1]APU!$F11/5</f>
        <v>1040.6666666666665</v>
      </c>
      <c r="D10" s="5">
        <v>21</v>
      </c>
      <c r="E10" s="5">
        <f t="shared" si="6"/>
        <v>0.3</v>
      </c>
      <c r="F10" s="5">
        <f t="shared" si="7"/>
        <v>0.75</v>
      </c>
      <c r="G10" s="5">
        <v>7</v>
      </c>
      <c r="H10" s="8">
        <v>700</v>
      </c>
      <c r="I10" s="8">
        <f t="shared" si="0"/>
        <v>7284.6666666666661</v>
      </c>
      <c r="J10" s="8">
        <f t="shared" si="1"/>
        <v>6556.1999999999989</v>
      </c>
      <c r="K10" s="16"/>
      <c r="L10" s="13">
        <f t="shared" si="8"/>
        <v>7284.6666666666661</v>
      </c>
      <c r="M10" s="18"/>
      <c r="N10" s="14">
        <f t="shared" si="2"/>
        <v>21853.999999999996</v>
      </c>
      <c r="O10" s="19"/>
      <c r="P10" s="12">
        <f>L10</f>
        <v>7284.6666666666661</v>
      </c>
      <c r="Q10" s="12">
        <f t="shared" si="9"/>
        <v>5463.5</v>
      </c>
      <c r="R10" s="15">
        <f t="shared" si="10"/>
        <v>12748.166666666666</v>
      </c>
      <c r="S10" s="19"/>
      <c r="T10" s="10">
        <f t="shared" si="3"/>
        <v>12748.166666666666</v>
      </c>
      <c r="U10" s="10">
        <f t="shared" si="4"/>
        <v>34602.166666666664</v>
      </c>
      <c r="V10" s="10">
        <f t="shared" si="5"/>
        <v>41886.833333333328</v>
      </c>
    </row>
    <row r="11" spans="1:22">
      <c r="A11" s="5" t="s">
        <v>22</v>
      </c>
      <c r="B11" s="6" t="s">
        <v>34</v>
      </c>
      <c r="C11" s="7">
        <f>[1]APU!$F12/5</f>
        <v>371.63896533333332</v>
      </c>
      <c r="D11" s="5">
        <v>21</v>
      </c>
      <c r="E11" s="5">
        <f t="shared" si="6"/>
        <v>0.3</v>
      </c>
      <c r="F11" s="5">
        <f t="shared" si="7"/>
        <v>0.75</v>
      </c>
      <c r="G11" s="5">
        <v>15</v>
      </c>
      <c r="H11" s="8">
        <v>850</v>
      </c>
      <c r="I11" s="8">
        <f t="shared" si="0"/>
        <v>5574.5844799999995</v>
      </c>
      <c r="J11" s="8">
        <f t="shared" si="1"/>
        <v>2341.3254815999999</v>
      </c>
      <c r="K11" s="16"/>
      <c r="L11" s="13">
        <f t="shared" si="8"/>
        <v>5574.5844799999995</v>
      </c>
      <c r="M11" s="18"/>
      <c r="N11" s="14">
        <f t="shared" si="2"/>
        <v>7804.4182719999999</v>
      </c>
      <c r="O11" s="19"/>
      <c r="P11" s="12">
        <f>L11</f>
        <v>5574.5844799999995</v>
      </c>
      <c r="Q11" s="12">
        <f t="shared" si="9"/>
        <v>4180.9383600000001</v>
      </c>
      <c r="R11" s="15">
        <f t="shared" si="10"/>
        <v>9755.5228399999996</v>
      </c>
      <c r="S11" s="19"/>
      <c r="T11" s="10">
        <f t="shared" si="3"/>
        <v>9755.5228399999996</v>
      </c>
      <c r="U11" s="10">
        <f t="shared" si="4"/>
        <v>17559.941112</v>
      </c>
      <c r="V11" s="10">
        <f t="shared" si="5"/>
        <v>23134.525591999998</v>
      </c>
    </row>
    <row r="12" spans="1:22">
      <c r="A12" s="5" t="s">
        <v>35</v>
      </c>
      <c r="B12" s="6" t="s">
        <v>36</v>
      </c>
      <c r="C12" s="7">
        <f>[1]APU!$F13/5</f>
        <v>43.166666666666664</v>
      </c>
      <c r="D12" s="5">
        <v>21</v>
      </c>
      <c r="E12" s="5">
        <f t="shared" si="6"/>
        <v>0.3</v>
      </c>
      <c r="F12" s="5">
        <f t="shared" si="7"/>
        <v>0.75</v>
      </c>
      <c r="G12" s="5">
        <v>15</v>
      </c>
      <c r="H12" s="8">
        <v>6272</v>
      </c>
      <c r="I12" s="8">
        <f t="shared" si="0"/>
        <v>647.5</v>
      </c>
      <c r="J12" s="8">
        <f t="shared" si="1"/>
        <v>271.95</v>
      </c>
      <c r="K12" s="16"/>
      <c r="L12" s="13">
        <f t="shared" si="8"/>
        <v>6272</v>
      </c>
      <c r="M12" s="18"/>
      <c r="N12" s="14">
        <f t="shared" si="2"/>
        <v>906.5</v>
      </c>
      <c r="O12" s="19"/>
      <c r="P12" s="12">
        <f>L12</f>
        <v>6272</v>
      </c>
      <c r="Q12" s="12">
        <f t="shared" si="9"/>
        <v>4704</v>
      </c>
      <c r="R12" s="15">
        <f t="shared" si="10"/>
        <v>10976</v>
      </c>
      <c r="S12" s="19"/>
      <c r="T12" s="10">
        <f t="shared" si="3"/>
        <v>10976</v>
      </c>
      <c r="U12" s="10">
        <f t="shared" si="4"/>
        <v>11882.5</v>
      </c>
      <c r="V12" s="10">
        <f t="shared" si="5"/>
        <v>18154.5</v>
      </c>
    </row>
    <row r="13" spans="1:22">
      <c r="A13" s="5" t="s">
        <v>35</v>
      </c>
      <c r="B13" s="6" t="s">
        <v>37</v>
      </c>
      <c r="C13" s="7">
        <f>[1]APU!$F14/5</f>
        <v>43.199999999999996</v>
      </c>
      <c r="D13" s="5">
        <v>21</v>
      </c>
      <c r="E13" s="5">
        <f t="shared" si="6"/>
        <v>0.3</v>
      </c>
      <c r="F13" s="5">
        <f t="shared" si="7"/>
        <v>0.75</v>
      </c>
      <c r="G13" s="5">
        <v>15</v>
      </c>
      <c r="H13" s="8">
        <v>6400</v>
      </c>
      <c r="I13" s="8">
        <f t="shared" si="0"/>
        <v>647.99999999999989</v>
      </c>
      <c r="J13" s="8">
        <f t="shared" si="1"/>
        <v>272.15999999999997</v>
      </c>
      <c r="K13" s="16"/>
      <c r="L13" s="13">
        <f t="shared" si="8"/>
        <v>6400</v>
      </c>
      <c r="M13" s="18"/>
      <c r="N13" s="14">
        <f t="shared" si="2"/>
        <v>907.19999999999993</v>
      </c>
      <c r="O13" s="19"/>
      <c r="P13" s="12">
        <f>L13</f>
        <v>6400</v>
      </c>
      <c r="Q13" s="12">
        <f t="shared" si="9"/>
        <v>4800</v>
      </c>
      <c r="R13" s="15">
        <f t="shared" si="10"/>
        <v>11200</v>
      </c>
      <c r="S13" s="19"/>
      <c r="T13" s="10">
        <f t="shared" si="3"/>
        <v>11200</v>
      </c>
      <c r="U13" s="10">
        <f t="shared" si="4"/>
        <v>12107.2</v>
      </c>
      <c r="V13" s="10">
        <f t="shared" si="5"/>
        <v>18507.2</v>
      </c>
    </row>
    <row r="14" spans="1:22">
      <c r="A14" s="5" t="s">
        <v>38</v>
      </c>
      <c r="B14" s="6" t="s">
        <v>39</v>
      </c>
      <c r="C14" s="7">
        <f>[1]APU!$F15/5</f>
        <v>515.06666666666661</v>
      </c>
      <c r="D14" s="5">
        <v>21</v>
      </c>
      <c r="E14" s="5">
        <f t="shared" si="6"/>
        <v>0.3</v>
      </c>
      <c r="F14" s="5">
        <f t="shared" si="7"/>
        <v>0.75</v>
      </c>
      <c r="G14" s="5">
        <v>15</v>
      </c>
      <c r="H14" s="8">
        <v>50000</v>
      </c>
      <c r="I14" s="8">
        <f t="shared" si="0"/>
        <v>7725.9999999999991</v>
      </c>
      <c r="J14" s="8">
        <f t="shared" si="1"/>
        <v>3244.9199999999996</v>
      </c>
      <c r="K14" s="16"/>
      <c r="L14" s="13">
        <f t="shared" si="8"/>
        <v>50000</v>
      </c>
      <c r="M14" s="18"/>
      <c r="N14" s="14">
        <f t="shared" si="2"/>
        <v>10816.399999999998</v>
      </c>
      <c r="O14" s="19"/>
      <c r="P14" s="12">
        <f>L14</f>
        <v>50000</v>
      </c>
      <c r="Q14" s="12">
        <f t="shared" si="9"/>
        <v>37500</v>
      </c>
      <c r="R14" s="15">
        <f t="shared" si="10"/>
        <v>87500</v>
      </c>
      <c r="S14" s="19"/>
      <c r="T14" s="10">
        <f t="shared" si="3"/>
        <v>87500</v>
      </c>
      <c r="U14" s="10">
        <f t="shared" si="4"/>
        <v>98316.4</v>
      </c>
      <c r="V14" s="10">
        <f t="shared" si="5"/>
        <v>148316.4</v>
      </c>
    </row>
    <row r="15" spans="1:22">
      <c r="A15" s="5" t="s">
        <v>40</v>
      </c>
      <c r="B15" s="6" t="s">
        <v>41</v>
      </c>
      <c r="C15" s="7">
        <f>[1]APU!$F16/5</f>
        <v>909.10320066666645</v>
      </c>
      <c r="D15" s="5">
        <v>21</v>
      </c>
      <c r="E15" s="5">
        <f t="shared" si="6"/>
        <v>0.3</v>
      </c>
      <c r="F15" s="5">
        <f t="shared" si="7"/>
        <v>0.75</v>
      </c>
      <c r="G15" s="5">
        <v>15</v>
      </c>
      <c r="H15" s="8">
        <v>450</v>
      </c>
      <c r="I15" s="8">
        <f t="shared" si="0"/>
        <v>13636.548009999997</v>
      </c>
      <c r="J15" s="8">
        <f t="shared" si="1"/>
        <v>5727.3501641999983</v>
      </c>
      <c r="K15" s="16"/>
      <c r="L15" s="13">
        <f t="shared" si="8"/>
        <v>13636.548009999997</v>
      </c>
      <c r="M15" s="18"/>
      <c r="N15" s="14">
        <f t="shared" si="2"/>
        <v>19091.167213999994</v>
      </c>
      <c r="O15" s="19"/>
      <c r="P15" s="12">
        <f>L15</f>
        <v>13636.548009999997</v>
      </c>
      <c r="Q15" s="12">
        <f t="shared" si="9"/>
        <v>10227.411007499997</v>
      </c>
      <c r="R15" s="15">
        <f t="shared" si="10"/>
        <v>23863.959017499994</v>
      </c>
      <c r="S15" s="19"/>
      <c r="T15" s="10">
        <f t="shared" si="3"/>
        <v>23863.959017499994</v>
      </c>
      <c r="U15" s="10">
        <f t="shared" si="4"/>
        <v>42955.126231499991</v>
      </c>
      <c r="V15" s="10">
        <f t="shared" si="5"/>
        <v>56591.67424149999</v>
      </c>
    </row>
    <row r="16" spans="1:22">
      <c r="A16" s="5" t="s">
        <v>42</v>
      </c>
      <c r="B16" s="6" t="s">
        <v>43</v>
      </c>
      <c r="C16" s="7">
        <f>[1]APU!$F17/5</f>
        <v>172.69871566666669</v>
      </c>
      <c r="D16" s="5">
        <v>21</v>
      </c>
      <c r="E16" s="5">
        <f t="shared" si="6"/>
        <v>0.3</v>
      </c>
      <c r="F16" s="5">
        <f t="shared" si="7"/>
        <v>0.75</v>
      </c>
      <c r="G16" s="5">
        <v>15</v>
      </c>
      <c r="H16" s="8">
        <v>750</v>
      </c>
      <c r="I16" s="8">
        <f t="shared" si="0"/>
        <v>2590.4807350000001</v>
      </c>
      <c r="J16" s="8">
        <f t="shared" si="1"/>
        <v>1088.0019087000001</v>
      </c>
      <c r="K16" s="16"/>
      <c r="L16" s="13">
        <f t="shared" si="8"/>
        <v>2590.4807350000001</v>
      </c>
      <c r="M16" s="18"/>
      <c r="N16" s="14">
        <f t="shared" si="2"/>
        <v>3626.6730290000005</v>
      </c>
      <c r="O16" s="19"/>
      <c r="P16" s="12">
        <f>L16</f>
        <v>2590.4807350000001</v>
      </c>
      <c r="Q16" s="12">
        <f t="shared" si="9"/>
        <v>1942.8605512500001</v>
      </c>
      <c r="R16" s="15">
        <f t="shared" si="10"/>
        <v>4533.3412862499999</v>
      </c>
      <c r="S16" s="19"/>
      <c r="T16" s="10">
        <f t="shared" si="3"/>
        <v>4533.3412862499999</v>
      </c>
      <c r="U16" s="10">
        <f t="shared" si="4"/>
        <v>8160.0143152500004</v>
      </c>
      <c r="V16" s="10">
        <f t="shared" si="5"/>
        <v>10750.49505025</v>
      </c>
    </row>
    <row r="17" spans="1:22">
      <c r="A17" s="5" t="s">
        <v>42</v>
      </c>
      <c r="B17" s="6" t="s">
        <v>44</v>
      </c>
      <c r="C17" s="7">
        <f>[1]APU!$F18/5</f>
        <v>70.612506666666661</v>
      </c>
      <c r="D17" s="5">
        <v>21</v>
      </c>
      <c r="E17" s="5">
        <f t="shared" si="6"/>
        <v>0.3</v>
      </c>
      <c r="F17" s="5">
        <f t="shared" si="7"/>
        <v>0.75</v>
      </c>
      <c r="G17" s="5">
        <v>15</v>
      </c>
      <c r="H17" s="8">
        <v>700</v>
      </c>
      <c r="I17" s="8">
        <f t="shared" si="0"/>
        <v>1059.1876</v>
      </c>
      <c r="J17" s="8">
        <f t="shared" si="1"/>
        <v>444.85879199999999</v>
      </c>
      <c r="K17" s="16"/>
      <c r="L17" s="13">
        <f t="shared" si="8"/>
        <v>1059.1876</v>
      </c>
      <c r="M17" s="18"/>
      <c r="N17" s="14">
        <f t="shared" si="2"/>
        <v>1482.8626399999998</v>
      </c>
      <c r="O17" s="19"/>
      <c r="P17" s="12">
        <f>L17</f>
        <v>1059.1876</v>
      </c>
      <c r="Q17" s="12">
        <f t="shared" si="9"/>
        <v>794.39069999999992</v>
      </c>
      <c r="R17" s="15">
        <f t="shared" si="10"/>
        <v>1853.5782999999999</v>
      </c>
      <c r="S17" s="19"/>
      <c r="T17" s="10">
        <f t="shared" si="3"/>
        <v>1853.5782999999999</v>
      </c>
      <c r="U17" s="10">
        <f t="shared" si="4"/>
        <v>3336.4409399999995</v>
      </c>
      <c r="V17" s="10">
        <f t="shared" si="5"/>
        <v>4395.6285399999997</v>
      </c>
    </row>
    <row r="18" spans="1:22">
      <c r="A18" s="5" t="s">
        <v>42</v>
      </c>
      <c r="B18" s="6" t="s">
        <v>45</v>
      </c>
      <c r="C18" s="7">
        <f>[1]APU!$F19/5</f>
        <v>89.642986666666673</v>
      </c>
      <c r="D18" s="5">
        <v>21</v>
      </c>
      <c r="E18" s="5">
        <f t="shared" si="6"/>
        <v>0.3</v>
      </c>
      <c r="F18" s="5">
        <f t="shared" si="7"/>
        <v>0.75</v>
      </c>
      <c r="G18" s="5">
        <v>15</v>
      </c>
      <c r="H18" s="8">
        <v>750</v>
      </c>
      <c r="I18" s="8">
        <f t="shared" si="0"/>
        <v>1344.6448</v>
      </c>
      <c r="J18" s="8">
        <f t="shared" si="1"/>
        <v>564.75081599999999</v>
      </c>
      <c r="K18" s="16"/>
      <c r="L18" s="13">
        <f t="shared" si="8"/>
        <v>1344.6448</v>
      </c>
      <c r="M18" s="18"/>
      <c r="N18" s="14">
        <f t="shared" si="2"/>
        <v>1882.5027200000002</v>
      </c>
      <c r="O18" s="19"/>
      <c r="P18" s="12">
        <f>L18</f>
        <v>1344.6448</v>
      </c>
      <c r="Q18" s="12">
        <f t="shared" si="9"/>
        <v>1008.4836</v>
      </c>
      <c r="R18" s="15">
        <f t="shared" si="10"/>
        <v>2353.1284000000001</v>
      </c>
      <c r="S18" s="19"/>
      <c r="T18" s="10">
        <f t="shared" si="3"/>
        <v>2353.1284000000001</v>
      </c>
      <c r="U18" s="10">
        <f t="shared" si="4"/>
        <v>4235.63112</v>
      </c>
      <c r="V18" s="10">
        <f t="shared" si="5"/>
        <v>5580.27592</v>
      </c>
    </row>
    <row r="19" spans="1:22">
      <c r="A19" s="5" t="s">
        <v>46</v>
      </c>
      <c r="B19" s="6" t="s">
        <v>47</v>
      </c>
      <c r="C19" s="7">
        <f>[1]APU!$F20/5</f>
        <v>1301.3253866666669</v>
      </c>
      <c r="D19" s="5">
        <v>21</v>
      </c>
      <c r="E19" s="5">
        <f t="shared" si="6"/>
        <v>0.3</v>
      </c>
      <c r="F19" s="5">
        <f t="shared" si="7"/>
        <v>0.75</v>
      </c>
      <c r="G19" s="5">
        <v>15</v>
      </c>
      <c r="H19" s="8">
        <v>2475</v>
      </c>
      <c r="I19" s="8">
        <f t="shared" si="0"/>
        <v>19519.880800000003</v>
      </c>
      <c r="J19" s="8">
        <f t="shared" si="1"/>
        <v>8198.3499360000005</v>
      </c>
      <c r="K19" s="16"/>
      <c r="L19" s="13">
        <f t="shared" si="8"/>
        <v>19519.880800000003</v>
      </c>
      <c r="M19" s="18"/>
      <c r="N19" s="14">
        <f t="shared" si="2"/>
        <v>27327.833120000003</v>
      </c>
      <c r="O19" s="19"/>
      <c r="P19" s="12">
        <f>L19</f>
        <v>19519.880800000003</v>
      </c>
      <c r="Q19" s="12">
        <f t="shared" si="9"/>
        <v>14639.910600000003</v>
      </c>
      <c r="R19" s="15">
        <f t="shared" si="10"/>
        <v>34159.791400000002</v>
      </c>
      <c r="S19" s="19"/>
      <c r="T19" s="10">
        <f t="shared" si="3"/>
        <v>34159.791400000002</v>
      </c>
      <c r="U19" s="10">
        <f t="shared" si="4"/>
        <v>61487.624520000005</v>
      </c>
      <c r="V19" s="10">
        <f t="shared" si="5"/>
        <v>81007.505320000011</v>
      </c>
    </row>
    <row r="20" spans="1:22">
      <c r="A20" s="5" t="s">
        <v>48</v>
      </c>
      <c r="B20" s="6" t="s">
        <v>49</v>
      </c>
      <c r="C20" s="7">
        <f>[1]APU!$F21/5</f>
        <v>193.20993333333331</v>
      </c>
      <c r="D20" s="5">
        <v>21</v>
      </c>
      <c r="E20" s="5">
        <f t="shared" si="6"/>
        <v>0.3</v>
      </c>
      <c r="F20" s="5">
        <f t="shared" si="7"/>
        <v>0.75</v>
      </c>
      <c r="G20" s="5">
        <v>15</v>
      </c>
      <c r="H20" s="8">
        <v>1000</v>
      </c>
      <c r="I20" s="8">
        <f t="shared" si="0"/>
        <v>2898.1489999999994</v>
      </c>
      <c r="J20" s="8">
        <f t="shared" si="1"/>
        <v>1217.2225799999997</v>
      </c>
      <c r="K20" s="16"/>
      <c r="L20" s="13">
        <f t="shared" si="8"/>
        <v>2898.1489999999994</v>
      </c>
      <c r="M20" s="18"/>
      <c r="N20" s="14">
        <f t="shared" si="2"/>
        <v>4057.4085999999998</v>
      </c>
      <c r="O20" s="19"/>
      <c r="P20" s="12">
        <f>L20</f>
        <v>2898.1489999999994</v>
      </c>
      <c r="Q20" s="12">
        <f t="shared" si="9"/>
        <v>2173.6117499999996</v>
      </c>
      <c r="R20" s="15">
        <f t="shared" si="10"/>
        <v>5071.7607499999995</v>
      </c>
      <c r="S20" s="19"/>
      <c r="T20" s="10">
        <f t="shared" si="3"/>
        <v>5071.7607499999995</v>
      </c>
      <c r="U20" s="10">
        <f t="shared" si="4"/>
        <v>9129.1693500000001</v>
      </c>
      <c r="V20" s="10">
        <f t="shared" si="5"/>
        <v>12027.31835</v>
      </c>
    </row>
    <row r="21" spans="1:22">
      <c r="A21" s="5" t="s">
        <v>50</v>
      </c>
      <c r="B21" s="6" t="s">
        <v>51</v>
      </c>
      <c r="C21" s="7">
        <f>[1]APU!$F22/5</f>
        <v>0.59154666666666667</v>
      </c>
      <c r="D21" s="5">
        <v>44</v>
      </c>
      <c r="E21" s="5">
        <f t="shared" si="6"/>
        <v>0.3</v>
      </c>
      <c r="F21" s="5">
        <f t="shared" si="7"/>
        <v>0.75</v>
      </c>
      <c r="G21" s="5">
        <v>15</v>
      </c>
      <c r="H21" s="8">
        <v>20</v>
      </c>
      <c r="I21" s="8">
        <f t="shared" si="0"/>
        <v>8.8732000000000006</v>
      </c>
      <c r="J21" s="8">
        <f t="shared" si="1"/>
        <v>7.8084159999999994</v>
      </c>
      <c r="K21" s="16"/>
      <c r="L21" s="13">
        <f t="shared" si="8"/>
        <v>20</v>
      </c>
      <c r="M21" s="18"/>
      <c r="N21" s="14">
        <f t="shared" si="2"/>
        <v>26.028053333333332</v>
      </c>
      <c r="O21" s="19"/>
      <c r="P21" s="12">
        <f>L21</f>
        <v>20</v>
      </c>
      <c r="Q21" s="12">
        <f t="shared" si="9"/>
        <v>15</v>
      </c>
      <c r="R21" s="15">
        <f t="shared" si="10"/>
        <v>35</v>
      </c>
      <c r="S21" s="19"/>
      <c r="T21" s="10">
        <f t="shared" si="3"/>
        <v>35</v>
      </c>
      <c r="U21" s="10">
        <f t="shared" si="4"/>
        <v>61.028053333333332</v>
      </c>
      <c r="V21" s="10">
        <f t="shared" si="5"/>
        <v>81.028053333333332</v>
      </c>
    </row>
    <row r="22" spans="1:22">
      <c r="A22" s="5" t="s">
        <v>52</v>
      </c>
      <c r="B22" s="6" t="s">
        <v>53</v>
      </c>
      <c r="C22" s="7">
        <f>[1]APU!$F23/5</f>
        <v>1.540197666666667</v>
      </c>
      <c r="D22" s="5">
        <v>21</v>
      </c>
      <c r="E22" s="5">
        <f t="shared" si="6"/>
        <v>0.3</v>
      </c>
      <c r="F22" s="5">
        <f t="shared" si="7"/>
        <v>0.75</v>
      </c>
      <c r="G22" s="5">
        <v>15</v>
      </c>
      <c r="H22" s="8">
        <v>15</v>
      </c>
      <c r="I22" s="8">
        <f t="shared" si="0"/>
        <v>23.102965000000005</v>
      </c>
      <c r="J22" s="8">
        <f t="shared" si="1"/>
        <v>9.7032453000000007</v>
      </c>
      <c r="K22" s="16"/>
      <c r="L22" s="13">
        <f t="shared" si="8"/>
        <v>23.102965000000005</v>
      </c>
      <c r="M22" s="18"/>
      <c r="N22" s="14">
        <f t="shared" si="2"/>
        <v>32.344151000000011</v>
      </c>
      <c r="O22" s="19"/>
      <c r="P22" s="12">
        <f>L22</f>
        <v>23.102965000000005</v>
      </c>
      <c r="Q22" s="12">
        <f t="shared" si="9"/>
        <v>17.327223750000002</v>
      </c>
      <c r="R22" s="15">
        <f t="shared" si="10"/>
        <v>40.430188750000006</v>
      </c>
      <c r="S22" s="19"/>
      <c r="T22" s="10">
        <f t="shared" si="3"/>
        <v>40.430188750000006</v>
      </c>
      <c r="U22" s="10">
        <f t="shared" si="4"/>
        <v>72.774339750000024</v>
      </c>
      <c r="V22" s="10">
        <f t="shared" si="5"/>
        <v>95.877304750000036</v>
      </c>
    </row>
    <row r="23" spans="1:22">
      <c r="A23" s="5" t="s">
        <v>50</v>
      </c>
      <c r="B23" s="6" t="s">
        <v>54</v>
      </c>
      <c r="C23" s="7">
        <f>[1]APU!$F24/5</f>
        <v>1.9805333333333333</v>
      </c>
      <c r="D23" s="5">
        <v>44</v>
      </c>
      <c r="E23" s="5">
        <f t="shared" si="6"/>
        <v>0.3</v>
      </c>
      <c r="F23" s="5">
        <f t="shared" si="7"/>
        <v>0.75</v>
      </c>
      <c r="G23" s="5">
        <v>15</v>
      </c>
      <c r="H23" s="8">
        <v>20</v>
      </c>
      <c r="I23" s="8">
        <f t="shared" si="0"/>
        <v>29.707999999999998</v>
      </c>
      <c r="J23" s="8">
        <f t="shared" si="1"/>
        <v>26.143039999999996</v>
      </c>
      <c r="K23" s="16"/>
      <c r="L23" s="13">
        <f t="shared" si="8"/>
        <v>29.707999999999998</v>
      </c>
      <c r="M23" s="18"/>
      <c r="N23" s="14">
        <f t="shared" si="2"/>
        <v>87.143466666666669</v>
      </c>
      <c r="O23" s="19"/>
      <c r="P23" s="12">
        <f>L23</f>
        <v>29.707999999999998</v>
      </c>
      <c r="Q23" s="12">
        <f t="shared" si="9"/>
        <v>22.280999999999999</v>
      </c>
      <c r="R23" s="15">
        <f t="shared" si="10"/>
        <v>51.988999999999997</v>
      </c>
      <c r="S23" s="19"/>
      <c r="T23" s="10">
        <f t="shared" si="3"/>
        <v>51.988999999999997</v>
      </c>
      <c r="U23" s="10">
        <f t="shared" si="4"/>
        <v>139.13246666666666</v>
      </c>
      <c r="V23" s="10">
        <f t="shared" si="5"/>
        <v>168.84046666666666</v>
      </c>
    </row>
    <row r="24" spans="1:22">
      <c r="A24" s="5" t="s">
        <v>32</v>
      </c>
      <c r="B24" s="6" t="s">
        <v>55</v>
      </c>
      <c r="C24" s="7">
        <f>[1]APU!$F25/5</f>
        <v>162.58666666666664</v>
      </c>
      <c r="D24" s="5">
        <v>21</v>
      </c>
      <c r="E24" s="5">
        <f t="shared" si="6"/>
        <v>0.3</v>
      </c>
      <c r="F24" s="5">
        <f t="shared" si="7"/>
        <v>0.75</v>
      </c>
      <c r="G24" s="5">
        <v>7</v>
      </c>
      <c r="H24" s="8">
        <v>1000</v>
      </c>
      <c r="I24" s="8">
        <f t="shared" si="0"/>
        <v>1138.1066666666666</v>
      </c>
      <c r="J24" s="8">
        <f t="shared" si="1"/>
        <v>1024.2959999999998</v>
      </c>
      <c r="K24" s="16"/>
      <c r="L24" s="13">
        <f t="shared" si="8"/>
        <v>1138.1066666666666</v>
      </c>
      <c r="M24" s="18"/>
      <c r="N24" s="14">
        <f t="shared" si="2"/>
        <v>3414.3199999999997</v>
      </c>
      <c r="O24" s="19"/>
      <c r="P24" s="12">
        <f>L24</f>
        <v>1138.1066666666666</v>
      </c>
      <c r="Q24" s="12">
        <f t="shared" si="9"/>
        <v>853.57999999999993</v>
      </c>
      <c r="R24" s="15">
        <f t="shared" si="10"/>
        <v>1991.6866666666665</v>
      </c>
      <c r="S24" s="19"/>
      <c r="T24" s="10">
        <f t="shared" si="3"/>
        <v>1991.6866666666665</v>
      </c>
      <c r="U24" s="10">
        <f t="shared" si="4"/>
        <v>5406.0066666666662</v>
      </c>
      <c r="V24" s="10">
        <f t="shared" si="5"/>
        <v>6544.1133333333328</v>
      </c>
    </row>
    <row r="25" spans="1:22">
      <c r="A25" s="5" t="s">
        <v>35</v>
      </c>
      <c r="B25" s="6" t="s">
        <v>56</v>
      </c>
      <c r="C25" s="7">
        <f>[1]APU!$F26/5</f>
        <v>1031.28</v>
      </c>
      <c r="D25" s="5">
        <v>14</v>
      </c>
      <c r="E25" s="5">
        <f t="shared" si="6"/>
        <v>0.5</v>
      </c>
      <c r="F25" s="5">
        <f t="shared" si="7"/>
        <v>0.5</v>
      </c>
      <c r="G25" s="5">
        <v>42</v>
      </c>
      <c r="H25" s="8">
        <v>990</v>
      </c>
      <c r="I25" s="8">
        <f t="shared" si="0"/>
        <v>43313.760000000002</v>
      </c>
      <c r="J25" s="8">
        <f t="shared" si="1"/>
        <v>7218.96</v>
      </c>
      <c r="K25" s="16"/>
      <c r="L25" s="13">
        <f t="shared" si="8"/>
        <v>43313.760000000002</v>
      </c>
      <c r="M25" s="18"/>
      <c r="N25" s="14">
        <f t="shared" si="2"/>
        <v>14437.92</v>
      </c>
      <c r="O25" s="19"/>
      <c r="P25" s="12">
        <f>L25</f>
        <v>43313.760000000002</v>
      </c>
      <c r="Q25" s="12">
        <f t="shared" si="9"/>
        <v>21656.880000000001</v>
      </c>
      <c r="R25" s="15">
        <f t="shared" si="10"/>
        <v>64970.64</v>
      </c>
      <c r="S25" s="19"/>
      <c r="T25" s="10">
        <f t="shared" si="3"/>
        <v>64970.64</v>
      </c>
      <c r="U25" s="10">
        <f t="shared" si="4"/>
        <v>79408.56</v>
      </c>
      <c r="V25" s="10">
        <f t="shared" si="5"/>
        <v>122722.32</v>
      </c>
    </row>
    <row r="26" spans="1:22">
      <c r="A26" s="5" t="s">
        <v>35</v>
      </c>
      <c r="B26" s="6" t="s">
        <v>57</v>
      </c>
      <c r="C26" s="7">
        <f>[1]APU!$F27/5</f>
        <v>1834.0533333333333</v>
      </c>
      <c r="D26" s="5">
        <v>14</v>
      </c>
      <c r="E26" s="5">
        <f t="shared" si="6"/>
        <v>0.5</v>
      </c>
      <c r="F26" s="5">
        <f t="shared" si="7"/>
        <v>0.5</v>
      </c>
      <c r="G26" s="5">
        <v>42</v>
      </c>
      <c r="H26" s="8">
        <v>990</v>
      </c>
      <c r="I26" s="8">
        <f t="shared" si="0"/>
        <v>77030.239999999991</v>
      </c>
      <c r="J26" s="8">
        <f t="shared" si="1"/>
        <v>12838.373333333333</v>
      </c>
      <c r="K26" s="16"/>
      <c r="L26" s="13">
        <f t="shared" si="8"/>
        <v>77030.239999999991</v>
      </c>
      <c r="M26" s="18"/>
      <c r="N26" s="14">
        <f t="shared" si="2"/>
        <v>25676.746666666666</v>
      </c>
      <c r="O26" s="19"/>
      <c r="P26" s="12">
        <f>L26</f>
        <v>77030.239999999991</v>
      </c>
      <c r="Q26" s="12">
        <f t="shared" si="9"/>
        <v>38515.119999999995</v>
      </c>
      <c r="R26" s="15">
        <f t="shared" si="10"/>
        <v>115545.35999999999</v>
      </c>
      <c r="S26" s="19"/>
      <c r="T26" s="10">
        <f t="shared" si="3"/>
        <v>115545.35999999999</v>
      </c>
      <c r="U26" s="10">
        <f t="shared" si="4"/>
        <v>141222.10666666666</v>
      </c>
      <c r="V26" s="10">
        <f t="shared" si="5"/>
        <v>218252.34666666665</v>
      </c>
    </row>
    <row r="27" spans="1:22">
      <c r="A27" s="5" t="s">
        <v>35</v>
      </c>
      <c r="B27" s="6" t="s">
        <v>58</v>
      </c>
      <c r="C27" s="7">
        <f>[1]APU!$F28/5</f>
        <v>18.814486666666664</v>
      </c>
      <c r="D27" s="5">
        <v>14</v>
      </c>
      <c r="E27" s="5">
        <f t="shared" si="6"/>
        <v>0.5</v>
      </c>
      <c r="F27" s="5">
        <f t="shared" si="7"/>
        <v>0.5</v>
      </c>
      <c r="G27" s="5">
        <v>42</v>
      </c>
      <c r="H27" s="8">
        <v>202</v>
      </c>
      <c r="I27" s="8">
        <f t="shared" si="0"/>
        <v>790.20843999999988</v>
      </c>
      <c r="J27" s="8">
        <f t="shared" si="1"/>
        <v>131.70140666666666</v>
      </c>
      <c r="K27" s="16"/>
      <c r="L27" s="13">
        <f t="shared" si="8"/>
        <v>790.20843999999988</v>
      </c>
      <c r="M27" s="18"/>
      <c r="N27" s="14">
        <f t="shared" si="2"/>
        <v>263.40281333333331</v>
      </c>
      <c r="O27" s="19"/>
      <c r="P27" s="12">
        <f>L27</f>
        <v>790.20843999999988</v>
      </c>
      <c r="Q27" s="12">
        <f t="shared" si="9"/>
        <v>395.10421999999994</v>
      </c>
      <c r="R27" s="15">
        <f t="shared" si="10"/>
        <v>1185.3126599999998</v>
      </c>
      <c r="S27" s="19"/>
      <c r="T27" s="10">
        <f t="shared" si="3"/>
        <v>1185.3126599999998</v>
      </c>
      <c r="U27" s="10">
        <f t="shared" si="4"/>
        <v>1448.7154733333332</v>
      </c>
      <c r="V27" s="10">
        <f t="shared" si="5"/>
        <v>2238.9239133333331</v>
      </c>
    </row>
    <row r="28" spans="1:22">
      <c r="A28" s="5" t="s">
        <v>59</v>
      </c>
      <c r="B28" s="6" t="s">
        <v>60</v>
      </c>
      <c r="C28" s="7">
        <f>[1]APU!$F29/5</f>
        <v>420.05999999999995</v>
      </c>
      <c r="D28" s="5">
        <v>14</v>
      </c>
      <c r="E28" s="5">
        <f t="shared" si="6"/>
        <v>0.5</v>
      </c>
      <c r="F28" s="5">
        <f t="shared" si="7"/>
        <v>0.5</v>
      </c>
      <c r="G28" s="5">
        <v>28</v>
      </c>
      <c r="H28" s="8">
        <v>1300</v>
      </c>
      <c r="I28" s="8">
        <f t="shared" si="0"/>
        <v>11761.679999999998</v>
      </c>
      <c r="J28" s="8">
        <f t="shared" si="1"/>
        <v>2940.4199999999996</v>
      </c>
      <c r="K28" s="16"/>
      <c r="L28" s="13">
        <f t="shared" si="8"/>
        <v>11761.679999999998</v>
      </c>
      <c r="M28" s="18"/>
      <c r="N28" s="14">
        <f t="shared" si="2"/>
        <v>5880.8399999999992</v>
      </c>
      <c r="O28" s="19"/>
      <c r="P28" s="12">
        <f>L28</f>
        <v>11761.679999999998</v>
      </c>
      <c r="Q28" s="12">
        <f t="shared" si="9"/>
        <v>5880.8399999999992</v>
      </c>
      <c r="R28" s="15">
        <f t="shared" si="10"/>
        <v>17642.519999999997</v>
      </c>
      <c r="S28" s="19"/>
      <c r="T28" s="10">
        <f t="shared" si="3"/>
        <v>17642.519999999997</v>
      </c>
      <c r="U28" s="10">
        <f t="shared" si="4"/>
        <v>23523.359999999997</v>
      </c>
      <c r="V28" s="10">
        <f t="shared" si="5"/>
        <v>35285.039999999994</v>
      </c>
    </row>
    <row r="29" spans="1:22">
      <c r="A29" s="5" t="s">
        <v>38</v>
      </c>
      <c r="B29" s="6" t="s">
        <v>61</v>
      </c>
      <c r="C29" s="7">
        <f>[1]APU!$F30/5</f>
        <v>1832.0666666666664</v>
      </c>
      <c r="D29" s="5">
        <v>14</v>
      </c>
      <c r="E29" s="5">
        <f t="shared" si="6"/>
        <v>0.5</v>
      </c>
      <c r="F29" s="5">
        <f t="shared" si="7"/>
        <v>0.5</v>
      </c>
      <c r="G29" s="5">
        <f>8*7</f>
        <v>56</v>
      </c>
      <c r="H29" s="8">
        <v>102000</v>
      </c>
      <c r="I29" s="8">
        <f t="shared" si="0"/>
        <v>102595.73333333332</v>
      </c>
      <c r="J29" s="8">
        <f t="shared" si="1"/>
        <v>12824.466666666665</v>
      </c>
      <c r="K29" s="16"/>
      <c r="L29" s="13">
        <f t="shared" si="8"/>
        <v>102595.73333333332</v>
      </c>
      <c r="M29" s="18"/>
      <c r="N29" s="14">
        <f t="shared" si="2"/>
        <v>25648.933333333331</v>
      </c>
      <c r="O29" s="19"/>
      <c r="P29" s="12">
        <f>L29</f>
        <v>102595.73333333332</v>
      </c>
      <c r="Q29" s="12">
        <f t="shared" si="9"/>
        <v>51297.866666666661</v>
      </c>
      <c r="R29" s="15">
        <f t="shared" si="10"/>
        <v>153893.59999999998</v>
      </c>
      <c r="S29" s="19"/>
      <c r="T29" s="10">
        <f t="shared" si="3"/>
        <v>153893.59999999998</v>
      </c>
      <c r="U29" s="10">
        <f t="shared" si="4"/>
        <v>179542.5333333333</v>
      </c>
      <c r="V29" s="10">
        <f t="shared" si="5"/>
        <v>282138.2666666666</v>
      </c>
    </row>
    <row r="30" spans="1:22">
      <c r="A30" s="5" t="s">
        <v>38</v>
      </c>
      <c r="B30" s="6" t="s">
        <v>62</v>
      </c>
      <c r="C30" s="7">
        <f>[1]APU!$F31/5</f>
        <v>1888.2</v>
      </c>
      <c r="D30" s="5">
        <v>14</v>
      </c>
      <c r="E30" s="5">
        <f t="shared" si="6"/>
        <v>0.5</v>
      </c>
      <c r="F30" s="5">
        <f t="shared" si="7"/>
        <v>0.5</v>
      </c>
      <c r="G30" s="5">
        <f>8*7</f>
        <v>56</v>
      </c>
      <c r="H30" s="8">
        <v>102000</v>
      </c>
      <c r="I30" s="8">
        <f t="shared" si="0"/>
        <v>105739.2</v>
      </c>
      <c r="J30" s="8">
        <f t="shared" si="1"/>
        <v>13217.4</v>
      </c>
      <c r="K30" s="16"/>
      <c r="L30" s="13">
        <f t="shared" si="8"/>
        <v>105739.2</v>
      </c>
      <c r="M30" s="18"/>
      <c r="N30" s="14">
        <f t="shared" si="2"/>
        <v>26434.799999999999</v>
      </c>
      <c r="O30" s="19"/>
      <c r="P30" s="12">
        <f>L30</f>
        <v>105739.2</v>
      </c>
      <c r="Q30" s="12">
        <f t="shared" si="9"/>
        <v>52869.599999999999</v>
      </c>
      <c r="R30" s="15">
        <f t="shared" si="10"/>
        <v>158608.79999999999</v>
      </c>
      <c r="S30" s="19"/>
      <c r="T30" s="10">
        <f t="shared" si="3"/>
        <v>158608.79999999999</v>
      </c>
      <c r="U30" s="10">
        <f t="shared" si="4"/>
        <v>185043.59999999998</v>
      </c>
      <c r="V30" s="10">
        <f t="shared" si="5"/>
        <v>290782.8</v>
      </c>
    </row>
    <row r="31" spans="1:22" s="28" customFormat="1"/>
    <row r="32" spans="1:22" ht="60">
      <c r="A32" s="22" t="s">
        <v>0</v>
      </c>
      <c r="B32" s="22" t="s">
        <v>1</v>
      </c>
      <c r="C32" s="51" t="s">
        <v>63</v>
      </c>
      <c r="D32" s="33" t="s">
        <v>64</v>
      </c>
      <c r="E32" s="33" t="s">
        <v>65</v>
      </c>
      <c r="F32" s="4" t="s">
        <v>66</v>
      </c>
      <c r="G32" s="3" t="s">
        <v>67</v>
      </c>
      <c r="H32" s="2" t="s">
        <v>68</v>
      </c>
      <c r="I32" s="3" t="s">
        <v>69</v>
      </c>
      <c r="J32" s="4" t="s">
        <v>70</v>
      </c>
      <c r="K32"/>
      <c r="M32"/>
      <c r="O32"/>
      <c r="S32"/>
    </row>
    <row r="33" spans="1:19">
      <c r="A33" s="29"/>
      <c r="B33" s="30" t="s">
        <v>18</v>
      </c>
      <c r="C33" s="51"/>
      <c r="D33" s="31"/>
      <c r="E33" s="31"/>
      <c r="F33" s="31"/>
      <c r="G33" s="31"/>
      <c r="H33" s="31"/>
      <c r="I33" s="31"/>
      <c r="J33" s="31"/>
      <c r="K33"/>
      <c r="M33"/>
      <c r="O33"/>
      <c r="S33"/>
    </row>
    <row r="34" spans="1:19">
      <c r="A34" s="29"/>
      <c r="B34" s="30" t="s">
        <v>20</v>
      </c>
      <c r="C34" s="51"/>
      <c r="D34" s="31"/>
      <c r="E34" s="31"/>
      <c r="F34" s="31"/>
      <c r="G34" s="31"/>
      <c r="H34" s="31"/>
      <c r="I34" s="31"/>
      <c r="J34" s="31"/>
      <c r="K34"/>
      <c r="M34"/>
      <c r="O34"/>
      <c r="S34"/>
    </row>
    <row r="35" spans="1:19">
      <c r="A35" s="29"/>
      <c r="B35" s="30" t="s">
        <v>21</v>
      </c>
      <c r="C35" s="51"/>
      <c r="D35" s="31"/>
      <c r="E35" s="31"/>
      <c r="F35" s="31"/>
      <c r="G35" s="31"/>
      <c r="H35" s="31"/>
      <c r="I35" s="31"/>
      <c r="J35" s="31"/>
      <c r="K35"/>
      <c r="M35"/>
      <c r="O35"/>
      <c r="S35"/>
    </row>
    <row r="36" spans="1:19">
      <c r="A36" s="5" t="s">
        <v>22</v>
      </c>
      <c r="B36" s="6" t="s">
        <v>23</v>
      </c>
      <c r="C36" s="51"/>
      <c r="D36" s="32">
        <f>L5/C5</f>
        <v>15</v>
      </c>
      <c r="E36" s="11">
        <f>R5/C5</f>
        <v>26.25</v>
      </c>
      <c r="F36" s="12">
        <f>G36+L5</f>
        <v>32890.048431999996</v>
      </c>
      <c r="G36" s="9">
        <f t="shared" ref="G36:G60" si="11">U5-L5+H36</f>
        <v>27315.463951999998</v>
      </c>
      <c r="H36" s="34">
        <f>I36+L5</f>
        <v>15330.107319999999</v>
      </c>
      <c r="I36" s="9">
        <f>R5</f>
        <v>9755.5228399999996</v>
      </c>
      <c r="J36" s="12">
        <f>R5/2</f>
        <v>4877.7614199999998</v>
      </c>
      <c r="K36"/>
      <c r="M36"/>
      <c r="O36"/>
      <c r="S36"/>
    </row>
    <row r="37" spans="1:19">
      <c r="A37" s="5" t="s">
        <v>24</v>
      </c>
      <c r="B37" s="6" t="s">
        <v>25</v>
      </c>
      <c r="C37" s="51"/>
      <c r="D37" s="32">
        <f t="shared" ref="D37:D61" si="12">L6/C6</f>
        <v>42.976512312770787</v>
      </c>
      <c r="E37" s="11">
        <f t="shared" ref="E37:E61" si="13">R6/C6</f>
        <v>75.208896547348886</v>
      </c>
      <c r="F37" s="12">
        <f t="shared" ref="F37:F61" si="14">G37+L6</f>
        <v>3492.0473000000002</v>
      </c>
      <c r="G37" s="9">
        <f t="shared" si="11"/>
        <v>2792.0473000000002</v>
      </c>
      <c r="H37" s="34">
        <f t="shared" ref="H37:H61" si="15">I37+L6</f>
        <v>1925</v>
      </c>
      <c r="I37" s="9">
        <f t="shared" ref="I37:I61" si="16">R6</f>
        <v>1225</v>
      </c>
      <c r="J37" s="12">
        <f t="shared" ref="J37:J61" si="17">R6/2</f>
        <v>612.5</v>
      </c>
      <c r="K37"/>
      <c r="M37"/>
      <c r="O37"/>
      <c r="S37"/>
    </row>
    <row r="38" spans="1:19">
      <c r="A38" s="5" t="s">
        <v>26</v>
      </c>
      <c r="B38" s="6" t="s">
        <v>27</v>
      </c>
      <c r="C38" s="51"/>
      <c r="D38" s="32">
        <f t="shared" si="12"/>
        <v>14.999999999999998</v>
      </c>
      <c r="E38" s="11">
        <f t="shared" si="13"/>
        <v>26.25</v>
      </c>
      <c r="F38" s="12">
        <f t="shared" si="14"/>
        <v>1312.0773999999997</v>
      </c>
      <c r="G38" s="9">
        <f t="shared" si="11"/>
        <v>1089.6913999999997</v>
      </c>
      <c r="H38" s="34">
        <f t="shared" si="15"/>
        <v>611.56149999999991</v>
      </c>
      <c r="I38" s="9">
        <f t="shared" si="16"/>
        <v>389.17549999999994</v>
      </c>
      <c r="J38" s="12">
        <f t="shared" si="17"/>
        <v>194.58774999999997</v>
      </c>
      <c r="K38"/>
      <c r="M38"/>
      <c r="O38"/>
      <c r="S38"/>
    </row>
    <row r="39" spans="1:19">
      <c r="A39" s="5" t="s">
        <v>28</v>
      </c>
      <c r="B39" s="6" t="s">
        <v>29</v>
      </c>
      <c r="C39" s="51"/>
      <c r="D39" s="32">
        <f t="shared" si="12"/>
        <v>15</v>
      </c>
      <c r="E39" s="11">
        <f t="shared" si="13"/>
        <v>26.25</v>
      </c>
      <c r="F39" s="12">
        <f t="shared" si="14"/>
        <v>20501.5265</v>
      </c>
      <c r="G39" s="9">
        <f t="shared" si="11"/>
        <v>17026.691500000001</v>
      </c>
      <c r="H39" s="34">
        <f t="shared" si="15"/>
        <v>9555.7962499999994</v>
      </c>
      <c r="I39" s="9">
        <f t="shared" si="16"/>
        <v>6080.9612499999994</v>
      </c>
      <c r="J39" s="12">
        <f t="shared" si="17"/>
        <v>3040.4806249999997</v>
      </c>
      <c r="K39"/>
      <c r="M39"/>
      <c r="O39"/>
      <c r="S39"/>
    </row>
    <row r="40" spans="1:19">
      <c r="A40" s="5" t="s">
        <v>30</v>
      </c>
      <c r="B40" s="6" t="s">
        <v>31</v>
      </c>
      <c r="C40" s="51"/>
      <c r="D40" s="32">
        <f t="shared" si="12"/>
        <v>15</v>
      </c>
      <c r="E40" s="11">
        <f t="shared" si="13"/>
        <v>26.249999999999996</v>
      </c>
      <c r="F40" s="12">
        <f t="shared" si="14"/>
        <v>3811.0029299999992</v>
      </c>
      <c r="G40" s="9">
        <f t="shared" si="11"/>
        <v>3165.0702299999994</v>
      </c>
      <c r="H40" s="34">
        <f t="shared" si="15"/>
        <v>1776.3149249999997</v>
      </c>
      <c r="I40" s="9">
        <f t="shared" si="16"/>
        <v>1130.3822249999998</v>
      </c>
      <c r="J40" s="12">
        <f t="shared" si="17"/>
        <v>565.19111249999992</v>
      </c>
      <c r="K40"/>
      <c r="M40"/>
      <c r="O40"/>
      <c r="S40"/>
    </row>
    <row r="41" spans="1:19">
      <c r="A41" s="5" t="s">
        <v>32</v>
      </c>
      <c r="B41" s="6" t="s">
        <v>33</v>
      </c>
      <c r="C41" s="51"/>
      <c r="D41" s="32">
        <f t="shared" si="12"/>
        <v>7</v>
      </c>
      <c r="E41" s="11">
        <f t="shared" si="13"/>
        <v>12.250000000000002</v>
      </c>
      <c r="F41" s="12">
        <f t="shared" si="14"/>
        <v>54634.999999999993</v>
      </c>
      <c r="G41" s="9">
        <f t="shared" si="11"/>
        <v>47350.333333333328</v>
      </c>
      <c r="H41" s="34">
        <f t="shared" si="15"/>
        <v>20032.833333333332</v>
      </c>
      <c r="I41" s="9">
        <f t="shared" si="16"/>
        <v>12748.166666666666</v>
      </c>
      <c r="J41" s="12">
        <f t="shared" si="17"/>
        <v>6374.083333333333</v>
      </c>
      <c r="K41"/>
      <c r="M41"/>
      <c r="O41"/>
      <c r="S41"/>
    </row>
    <row r="42" spans="1:19">
      <c r="A42" s="5" t="s">
        <v>22</v>
      </c>
      <c r="B42" s="6" t="s">
        <v>34</v>
      </c>
      <c r="C42" s="51"/>
      <c r="D42" s="32">
        <f t="shared" si="12"/>
        <v>15</v>
      </c>
      <c r="E42" s="11">
        <f t="shared" si="13"/>
        <v>26.25</v>
      </c>
      <c r="F42" s="12">
        <f t="shared" si="14"/>
        <v>32890.048431999996</v>
      </c>
      <c r="G42" s="9">
        <f t="shared" si="11"/>
        <v>27315.463951999998</v>
      </c>
      <c r="H42" s="34">
        <f t="shared" si="15"/>
        <v>15330.107319999999</v>
      </c>
      <c r="I42" s="9">
        <f t="shared" si="16"/>
        <v>9755.5228399999996</v>
      </c>
      <c r="J42" s="12">
        <f t="shared" si="17"/>
        <v>4877.7614199999998</v>
      </c>
      <c r="K42"/>
      <c r="M42"/>
      <c r="O42"/>
      <c r="S42"/>
    </row>
    <row r="43" spans="1:19">
      <c r="A43" s="5" t="s">
        <v>35</v>
      </c>
      <c r="B43" s="6" t="s">
        <v>36</v>
      </c>
      <c r="C43" s="51"/>
      <c r="D43" s="32">
        <f t="shared" si="12"/>
        <v>145.29729729729729</v>
      </c>
      <c r="E43" s="11">
        <f t="shared" si="13"/>
        <v>254.27027027027029</v>
      </c>
      <c r="F43" s="12">
        <f t="shared" si="14"/>
        <v>29130.5</v>
      </c>
      <c r="G43" s="9">
        <f t="shared" si="11"/>
        <v>22858.5</v>
      </c>
      <c r="H43" s="34">
        <f t="shared" si="15"/>
        <v>17248</v>
      </c>
      <c r="I43" s="9">
        <f t="shared" si="16"/>
        <v>10976</v>
      </c>
      <c r="J43" s="12">
        <f t="shared" si="17"/>
        <v>5488</v>
      </c>
      <c r="K43"/>
      <c r="M43"/>
      <c r="O43"/>
      <c r="S43"/>
    </row>
    <row r="44" spans="1:19">
      <c r="A44" s="5" t="s">
        <v>35</v>
      </c>
      <c r="B44" s="6" t="s">
        <v>37</v>
      </c>
      <c r="C44" s="51"/>
      <c r="D44" s="32">
        <f t="shared" si="12"/>
        <v>148.14814814814815</v>
      </c>
      <c r="E44" s="11">
        <f t="shared" si="13"/>
        <v>259.2592592592593</v>
      </c>
      <c r="F44" s="12">
        <f t="shared" si="14"/>
        <v>29707.200000000001</v>
      </c>
      <c r="G44" s="9">
        <f t="shared" si="11"/>
        <v>23307.200000000001</v>
      </c>
      <c r="H44" s="34">
        <f t="shared" si="15"/>
        <v>17600</v>
      </c>
      <c r="I44" s="9">
        <f t="shared" si="16"/>
        <v>11200</v>
      </c>
      <c r="J44" s="12">
        <f t="shared" si="17"/>
        <v>5600</v>
      </c>
      <c r="K44"/>
      <c r="M44"/>
      <c r="O44"/>
      <c r="S44"/>
    </row>
    <row r="45" spans="1:19">
      <c r="A45" s="5" t="s">
        <v>38</v>
      </c>
      <c r="B45" s="6" t="s">
        <v>39</v>
      </c>
      <c r="C45" s="51"/>
      <c r="D45" s="32">
        <f t="shared" si="12"/>
        <v>97.074812322029516</v>
      </c>
      <c r="E45" s="11">
        <f t="shared" si="13"/>
        <v>169.88092156355165</v>
      </c>
      <c r="F45" s="12">
        <f t="shared" si="14"/>
        <v>235816.4</v>
      </c>
      <c r="G45" s="9">
        <f t="shared" si="11"/>
        <v>185816.4</v>
      </c>
      <c r="H45" s="34">
        <f t="shared" si="15"/>
        <v>137500</v>
      </c>
      <c r="I45" s="9">
        <f t="shared" si="16"/>
        <v>87500</v>
      </c>
      <c r="J45" s="12">
        <f t="shared" si="17"/>
        <v>43750</v>
      </c>
      <c r="K45"/>
      <c r="M45"/>
      <c r="O45"/>
      <c r="S45"/>
    </row>
    <row r="46" spans="1:19">
      <c r="A46" s="5" t="s">
        <v>40</v>
      </c>
      <c r="B46" s="6" t="s">
        <v>41</v>
      </c>
      <c r="C46" s="51"/>
      <c r="D46" s="32">
        <f t="shared" si="12"/>
        <v>15</v>
      </c>
      <c r="E46" s="11">
        <f t="shared" si="13"/>
        <v>26.25</v>
      </c>
      <c r="F46" s="12">
        <f t="shared" si="14"/>
        <v>80455.63325899998</v>
      </c>
      <c r="G46" s="9">
        <f t="shared" si="11"/>
        <v>66819.085248999982</v>
      </c>
      <c r="H46" s="34">
        <f t="shared" si="15"/>
        <v>37500.507027499989</v>
      </c>
      <c r="I46" s="9">
        <f t="shared" si="16"/>
        <v>23863.959017499994</v>
      </c>
      <c r="J46" s="12">
        <f t="shared" si="17"/>
        <v>11931.979508749997</v>
      </c>
      <c r="K46"/>
      <c r="M46"/>
      <c r="O46"/>
      <c r="S46"/>
    </row>
    <row r="47" spans="1:19">
      <c r="A47" s="5" t="s">
        <v>42</v>
      </c>
      <c r="B47" s="6" t="s">
        <v>43</v>
      </c>
      <c r="C47" s="51"/>
      <c r="D47" s="32">
        <f t="shared" si="12"/>
        <v>14.999999999999998</v>
      </c>
      <c r="E47" s="11">
        <f t="shared" si="13"/>
        <v>26.249999999999996</v>
      </c>
      <c r="F47" s="12">
        <f t="shared" si="14"/>
        <v>15283.8363365</v>
      </c>
      <c r="G47" s="9">
        <f t="shared" si="11"/>
        <v>12693.355601499999</v>
      </c>
      <c r="H47" s="34">
        <f t="shared" si="15"/>
        <v>7123.82202125</v>
      </c>
      <c r="I47" s="9">
        <f t="shared" si="16"/>
        <v>4533.3412862499999</v>
      </c>
      <c r="J47" s="12">
        <f t="shared" si="17"/>
        <v>2266.670643125</v>
      </c>
      <c r="K47"/>
      <c r="M47"/>
      <c r="O47"/>
      <c r="S47"/>
    </row>
    <row r="48" spans="1:19">
      <c r="A48" s="5" t="s">
        <v>42</v>
      </c>
      <c r="B48" s="6" t="s">
        <v>44</v>
      </c>
      <c r="C48" s="51"/>
      <c r="D48" s="32">
        <f t="shared" si="12"/>
        <v>15</v>
      </c>
      <c r="E48" s="11">
        <f t="shared" si="13"/>
        <v>26.25</v>
      </c>
      <c r="F48" s="12">
        <f t="shared" si="14"/>
        <v>6249.2068399999998</v>
      </c>
      <c r="G48" s="9">
        <f t="shared" si="11"/>
        <v>5190.0192399999996</v>
      </c>
      <c r="H48" s="34">
        <f t="shared" si="15"/>
        <v>2912.7658999999999</v>
      </c>
      <c r="I48" s="9">
        <f t="shared" si="16"/>
        <v>1853.5782999999999</v>
      </c>
      <c r="J48" s="12">
        <f t="shared" si="17"/>
        <v>926.78914999999995</v>
      </c>
      <c r="K48"/>
      <c r="M48"/>
      <c r="O48"/>
      <c r="S48"/>
    </row>
    <row r="49" spans="1:19">
      <c r="A49" s="5" t="s">
        <v>42</v>
      </c>
      <c r="B49" s="6" t="s">
        <v>45</v>
      </c>
      <c r="C49" s="51"/>
      <c r="D49" s="32">
        <f t="shared" si="12"/>
        <v>15</v>
      </c>
      <c r="E49" s="11">
        <f t="shared" si="13"/>
        <v>26.25</v>
      </c>
      <c r="F49" s="12">
        <f t="shared" si="14"/>
        <v>7933.4043199999996</v>
      </c>
      <c r="G49" s="9">
        <f t="shared" si="11"/>
        <v>6588.7595199999996</v>
      </c>
      <c r="H49" s="34">
        <f t="shared" si="15"/>
        <v>3697.7732000000001</v>
      </c>
      <c r="I49" s="9">
        <f t="shared" si="16"/>
        <v>2353.1284000000001</v>
      </c>
      <c r="J49" s="12">
        <f t="shared" si="17"/>
        <v>1176.5642</v>
      </c>
      <c r="K49"/>
      <c r="M49"/>
      <c r="O49"/>
      <c r="S49"/>
    </row>
    <row r="50" spans="1:19">
      <c r="A50" s="5" t="s">
        <v>46</v>
      </c>
      <c r="B50" s="6" t="s">
        <v>47</v>
      </c>
      <c r="C50" s="51"/>
      <c r="D50" s="32">
        <f t="shared" si="12"/>
        <v>15</v>
      </c>
      <c r="E50" s="11">
        <f t="shared" si="13"/>
        <v>26.249999999999996</v>
      </c>
      <c r="F50" s="12">
        <f t="shared" si="14"/>
        <v>115167.29672</v>
      </c>
      <c r="G50" s="9">
        <f t="shared" si="11"/>
        <v>95647.415919999999</v>
      </c>
      <c r="H50" s="34">
        <f t="shared" si="15"/>
        <v>53679.672200000001</v>
      </c>
      <c r="I50" s="9">
        <f t="shared" si="16"/>
        <v>34159.791400000002</v>
      </c>
      <c r="J50" s="12">
        <f t="shared" si="17"/>
        <v>17079.895700000001</v>
      </c>
      <c r="K50"/>
      <c r="M50"/>
      <c r="O50"/>
      <c r="S50"/>
    </row>
    <row r="51" spans="1:19">
      <c r="A51" s="5" t="s">
        <v>48</v>
      </c>
      <c r="B51" s="6" t="s">
        <v>49</v>
      </c>
      <c r="C51" s="51"/>
      <c r="D51" s="32">
        <f t="shared" si="12"/>
        <v>14.999999999999998</v>
      </c>
      <c r="E51" s="11">
        <f t="shared" si="13"/>
        <v>26.25</v>
      </c>
      <c r="F51" s="12">
        <f t="shared" si="14"/>
        <v>17099.079099999999</v>
      </c>
      <c r="G51" s="9">
        <f t="shared" si="11"/>
        <v>14200.9301</v>
      </c>
      <c r="H51" s="34">
        <f t="shared" si="15"/>
        <v>7969.9097499999989</v>
      </c>
      <c r="I51" s="9">
        <f t="shared" si="16"/>
        <v>5071.7607499999995</v>
      </c>
      <c r="J51" s="12">
        <f t="shared" si="17"/>
        <v>2535.8803749999997</v>
      </c>
      <c r="K51"/>
      <c r="M51"/>
      <c r="O51"/>
      <c r="S51"/>
    </row>
    <row r="52" spans="1:19">
      <c r="A52" s="5" t="s">
        <v>50</v>
      </c>
      <c r="B52" s="6" t="s">
        <v>51</v>
      </c>
      <c r="C52" s="51"/>
      <c r="D52" s="32">
        <f t="shared" si="12"/>
        <v>33.80967407474192</v>
      </c>
      <c r="E52" s="11">
        <f t="shared" si="13"/>
        <v>59.166929630798357</v>
      </c>
      <c r="F52" s="12">
        <f t="shared" si="14"/>
        <v>116.02805333333333</v>
      </c>
      <c r="G52" s="9">
        <f t="shared" si="11"/>
        <v>96.028053333333332</v>
      </c>
      <c r="H52" s="34">
        <f t="shared" si="15"/>
        <v>55</v>
      </c>
      <c r="I52" s="9">
        <f t="shared" si="16"/>
        <v>35</v>
      </c>
      <c r="J52" s="12">
        <f t="shared" si="17"/>
        <v>17.5</v>
      </c>
      <c r="K52"/>
      <c r="M52"/>
      <c r="O52"/>
      <c r="S52"/>
    </row>
    <row r="53" spans="1:19">
      <c r="A53" s="5" t="s">
        <v>52</v>
      </c>
      <c r="B53" s="6" t="s">
        <v>53</v>
      </c>
      <c r="C53" s="51"/>
      <c r="D53" s="32">
        <f t="shared" si="12"/>
        <v>15</v>
      </c>
      <c r="E53" s="11">
        <f t="shared" si="13"/>
        <v>26.249999999999996</v>
      </c>
      <c r="F53" s="12">
        <f t="shared" si="14"/>
        <v>136.30749350000005</v>
      </c>
      <c r="G53" s="9">
        <f t="shared" si="11"/>
        <v>113.20452850000004</v>
      </c>
      <c r="H53" s="34">
        <f t="shared" si="15"/>
        <v>63.533153750000011</v>
      </c>
      <c r="I53" s="9">
        <f t="shared" si="16"/>
        <v>40.430188750000006</v>
      </c>
      <c r="J53" s="12">
        <f t="shared" si="17"/>
        <v>20.215094375000003</v>
      </c>
      <c r="K53"/>
      <c r="M53"/>
      <c r="O53"/>
      <c r="S53"/>
    </row>
    <row r="54" spans="1:19">
      <c r="A54" s="5" t="s">
        <v>50</v>
      </c>
      <c r="B54" s="6" t="s">
        <v>54</v>
      </c>
      <c r="C54" s="51"/>
      <c r="D54" s="32">
        <f t="shared" si="12"/>
        <v>15</v>
      </c>
      <c r="E54" s="11">
        <f t="shared" si="13"/>
        <v>26.25</v>
      </c>
      <c r="F54" s="12">
        <f t="shared" si="14"/>
        <v>220.82946666666666</v>
      </c>
      <c r="G54" s="9">
        <f t="shared" si="11"/>
        <v>191.12146666666666</v>
      </c>
      <c r="H54" s="34">
        <f t="shared" si="15"/>
        <v>81.697000000000003</v>
      </c>
      <c r="I54" s="9">
        <f t="shared" si="16"/>
        <v>51.988999999999997</v>
      </c>
      <c r="J54" s="12">
        <f t="shared" si="17"/>
        <v>25.994499999999999</v>
      </c>
      <c r="K54"/>
      <c r="M54"/>
      <c r="O54"/>
      <c r="S54"/>
    </row>
    <row r="55" spans="1:19">
      <c r="A55" s="5" t="s">
        <v>32</v>
      </c>
      <c r="B55" s="6" t="s">
        <v>55</v>
      </c>
      <c r="C55" s="51"/>
      <c r="D55" s="32">
        <f t="shared" si="12"/>
        <v>7</v>
      </c>
      <c r="E55" s="11">
        <f t="shared" si="13"/>
        <v>12.25</v>
      </c>
      <c r="F55" s="12">
        <f t="shared" si="14"/>
        <v>8535.7999999999993</v>
      </c>
      <c r="G55" s="9">
        <f t="shared" si="11"/>
        <v>7397.6933333333327</v>
      </c>
      <c r="H55" s="34">
        <f t="shared" si="15"/>
        <v>3129.7933333333331</v>
      </c>
      <c r="I55" s="9">
        <f t="shared" si="16"/>
        <v>1991.6866666666665</v>
      </c>
      <c r="J55" s="12">
        <f t="shared" si="17"/>
        <v>995.84333333333325</v>
      </c>
      <c r="K55"/>
      <c r="M55"/>
      <c r="O55"/>
      <c r="S55"/>
    </row>
    <row r="56" spans="1:19">
      <c r="A56" s="5" t="s">
        <v>35</v>
      </c>
      <c r="B56" s="6" t="s">
        <v>56</v>
      </c>
      <c r="C56" s="51"/>
      <c r="D56" s="32">
        <f t="shared" si="12"/>
        <v>42</v>
      </c>
      <c r="E56" s="11">
        <f t="shared" si="13"/>
        <v>63</v>
      </c>
      <c r="F56" s="12">
        <f t="shared" si="14"/>
        <v>187692.96</v>
      </c>
      <c r="G56" s="9">
        <f t="shared" si="11"/>
        <v>144379.19999999998</v>
      </c>
      <c r="H56" s="34">
        <f t="shared" si="15"/>
        <v>108284.4</v>
      </c>
      <c r="I56" s="9">
        <f t="shared" si="16"/>
        <v>64970.64</v>
      </c>
      <c r="J56" s="12">
        <f t="shared" si="17"/>
        <v>32485.32</v>
      </c>
      <c r="K56"/>
      <c r="M56"/>
      <c r="O56"/>
      <c r="S56"/>
    </row>
    <row r="57" spans="1:19">
      <c r="A57" s="5" t="s">
        <v>35</v>
      </c>
      <c r="B57" s="6" t="s">
        <v>57</v>
      </c>
      <c r="C57" s="51"/>
      <c r="D57" s="32">
        <f t="shared" si="12"/>
        <v>41.999999999999993</v>
      </c>
      <c r="E57" s="11">
        <f t="shared" si="13"/>
        <v>62.999999999999993</v>
      </c>
      <c r="F57" s="12">
        <f t="shared" si="14"/>
        <v>333797.70666666667</v>
      </c>
      <c r="G57" s="9">
        <f t="shared" si="11"/>
        <v>256767.46666666665</v>
      </c>
      <c r="H57" s="34">
        <f t="shared" si="15"/>
        <v>192575.59999999998</v>
      </c>
      <c r="I57" s="9">
        <f t="shared" si="16"/>
        <v>115545.35999999999</v>
      </c>
      <c r="J57" s="12">
        <f t="shared" si="17"/>
        <v>57772.679999999993</v>
      </c>
      <c r="K57"/>
      <c r="M57"/>
      <c r="O57"/>
      <c r="S57"/>
    </row>
    <row r="58" spans="1:19">
      <c r="A58" s="5" t="s">
        <v>35</v>
      </c>
      <c r="B58" s="6" t="s">
        <v>58</v>
      </c>
      <c r="C58" s="51"/>
      <c r="D58" s="32">
        <f t="shared" si="12"/>
        <v>42</v>
      </c>
      <c r="E58" s="11">
        <f t="shared" si="13"/>
        <v>63</v>
      </c>
      <c r="F58" s="12">
        <f t="shared" si="14"/>
        <v>3424.2365733333331</v>
      </c>
      <c r="G58" s="9">
        <f t="shared" si="11"/>
        <v>2634.0281333333332</v>
      </c>
      <c r="H58" s="34">
        <f t="shared" si="15"/>
        <v>1975.5210999999997</v>
      </c>
      <c r="I58" s="9">
        <f t="shared" si="16"/>
        <v>1185.3126599999998</v>
      </c>
      <c r="J58" s="12">
        <f t="shared" si="17"/>
        <v>592.65632999999991</v>
      </c>
      <c r="K58"/>
      <c r="M58"/>
      <c r="O58"/>
      <c r="S58"/>
    </row>
    <row r="59" spans="1:19">
      <c r="A59" s="5" t="s">
        <v>59</v>
      </c>
      <c r="B59" s="6" t="s">
        <v>60</v>
      </c>
      <c r="C59" s="51"/>
      <c r="D59" s="32">
        <f t="shared" si="12"/>
        <v>28</v>
      </c>
      <c r="E59" s="11">
        <f t="shared" si="13"/>
        <v>42</v>
      </c>
      <c r="F59" s="12">
        <f t="shared" si="14"/>
        <v>52927.56</v>
      </c>
      <c r="G59" s="9">
        <f t="shared" si="11"/>
        <v>41165.879999999997</v>
      </c>
      <c r="H59" s="34">
        <f t="shared" si="15"/>
        <v>29404.199999999997</v>
      </c>
      <c r="I59" s="9">
        <f t="shared" si="16"/>
        <v>17642.519999999997</v>
      </c>
      <c r="J59" s="12">
        <f t="shared" si="17"/>
        <v>8821.2599999999984</v>
      </c>
      <c r="K59"/>
      <c r="M59"/>
      <c r="O59"/>
      <c r="S59"/>
    </row>
    <row r="60" spans="1:19">
      <c r="A60" s="5" t="s">
        <v>38</v>
      </c>
      <c r="B60" s="6" t="s">
        <v>61</v>
      </c>
      <c r="C60" s="51"/>
      <c r="D60" s="32">
        <f t="shared" si="12"/>
        <v>56</v>
      </c>
      <c r="E60" s="11">
        <f t="shared" si="13"/>
        <v>84</v>
      </c>
      <c r="F60" s="12">
        <f t="shared" si="14"/>
        <v>436031.86666666664</v>
      </c>
      <c r="G60" s="9">
        <f t="shared" si="11"/>
        <v>333436.1333333333</v>
      </c>
      <c r="H60" s="34">
        <f t="shared" si="15"/>
        <v>256489.33333333331</v>
      </c>
      <c r="I60" s="9">
        <f t="shared" si="16"/>
        <v>153893.59999999998</v>
      </c>
      <c r="J60" s="12">
        <f t="shared" si="17"/>
        <v>76946.799999999988</v>
      </c>
      <c r="K60"/>
      <c r="M60"/>
      <c r="O60"/>
      <c r="S60"/>
    </row>
    <row r="61" spans="1:19">
      <c r="A61" s="5" t="s">
        <v>38</v>
      </c>
      <c r="B61" s="6" t="s">
        <v>62</v>
      </c>
      <c r="C61" s="51"/>
      <c r="D61" s="32">
        <f t="shared" si="12"/>
        <v>56</v>
      </c>
      <c r="E61" s="11">
        <f t="shared" si="13"/>
        <v>83.999999999999986</v>
      </c>
      <c r="F61" s="12">
        <f t="shared" si="14"/>
        <v>449391.6</v>
      </c>
      <c r="G61" s="9">
        <f>U30-L30+H61</f>
        <v>343652.39999999997</v>
      </c>
      <c r="H61" s="34">
        <f t="shared" si="15"/>
        <v>264348</v>
      </c>
      <c r="I61" s="9">
        <f t="shared" si="16"/>
        <v>158608.79999999999</v>
      </c>
      <c r="J61" s="12">
        <f t="shared" si="17"/>
        <v>79304.399999999994</v>
      </c>
      <c r="K61"/>
      <c r="M61"/>
      <c r="O61"/>
      <c r="S61"/>
    </row>
    <row r="62" spans="1:19">
      <c r="K62"/>
      <c r="M62"/>
      <c r="O62"/>
      <c r="S62"/>
    </row>
    <row r="63" spans="1:19">
      <c r="K63"/>
      <c r="M63"/>
      <c r="O63"/>
      <c r="S63"/>
    </row>
    <row r="64" spans="1:19">
      <c r="K64"/>
      <c r="M64"/>
      <c r="O64"/>
      <c r="S64"/>
    </row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</sheetData>
  <mergeCells count="2">
    <mergeCell ref="C2:V4"/>
    <mergeCell ref="C32:C6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C4019-4650-4D7D-B31B-EF80C72BA4A4}">
  <dimension ref="A1:V516"/>
  <sheetViews>
    <sheetView tabSelected="1" topLeftCell="A28" workbookViewId="0">
      <selection activeCell="F41" sqref="F41:J41"/>
    </sheetView>
  </sheetViews>
  <sheetFormatPr defaultRowHeight="15"/>
  <cols>
    <col min="1" max="1" width="30" customWidth="1"/>
    <col min="3" max="3" width="10.140625" bestFit="1" customWidth="1"/>
    <col min="4" max="4" width="12.28515625" bestFit="1" customWidth="1"/>
    <col min="5" max="5" width="11.85546875" bestFit="1" customWidth="1"/>
    <col min="6" max="6" width="12.140625" customWidth="1"/>
    <col min="7" max="7" width="10.85546875" bestFit="1" customWidth="1"/>
    <col min="8" max="8" width="11.140625" bestFit="1" customWidth="1"/>
    <col min="9" max="9" width="12.5703125" customWidth="1"/>
    <col min="10" max="10" width="14.7109375" customWidth="1"/>
    <col min="11" max="11" width="3.5703125" style="17" customWidth="1"/>
    <col min="12" max="12" width="15.140625" customWidth="1"/>
    <col min="13" max="13" width="3.5703125" style="17" customWidth="1"/>
    <col min="14" max="14" width="12.42578125" customWidth="1"/>
    <col min="15" max="15" width="3.7109375" style="17" customWidth="1"/>
    <col min="16" max="16" width="12.140625" customWidth="1"/>
    <col min="17" max="17" width="11.140625" customWidth="1"/>
    <col min="18" max="18" width="10.85546875" customWidth="1"/>
    <col min="19" max="19" width="4" style="17" customWidth="1"/>
    <col min="20" max="20" width="14.7109375" customWidth="1"/>
    <col min="21" max="21" width="12.28515625" bestFit="1" customWidth="1"/>
    <col min="22" max="22" width="11.85546875" bestFit="1" customWidth="1"/>
    <col min="23" max="23" width="11.85546875" customWidth="1"/>
    <col min="24" max="24" width="13.42578125" customWidth="1"/>
    <col min="25" max="25" width="13.140625" customWidth="1"/>
    <col min="26" max="26" width="10.85546875" customWidth="1"/>
    <col min="28" max="28" width="11" customWidth="1"/>
  </cols>
  <sheetData>
    <row r="1" spans="1:22" s="27" customFormat="1" ht="30" customHeight="1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2" t="s">
        <v>6</v>
      </c>
      <c r="H1" s="24" t="s">
        <v>7</v>
      </c>
      <c r="I1" s="24" t="s">
        <v>8</v>
      </c>
      <c r="J1" s="24" t="s">
        <v>9</v>
      </c>
      <c r="K1" s="25"/>
      <c r="L1" s="24" t="s">
        <v>10</v>
      </c>
      <c r="M1" s="25"/>
      <c r="N1" s="22" t="s">
        <v>11</v>
      </c>
      <c r="O1" s="25"/>
      <c r="P1" s="26" t="s">
        <v>12</v>
      </c>
      <c r="Q1" s="26" t="s">
        <v>13</v>
      </c>
      <c r="R1" s="26" t="s">
        <v>14</v>
      </c>
      <c r="S1" s="25"/>
      <c r="T1" s="1" t="s">
        <v>15</v>
      </c>
      <c r="U1" s="1" t="s">
        <v>16</v>
      </c>
      <c r="V1" s="1" t="s">
        <v>17</v>
      </c>
    </row>
    <row r="2" spans="1:22">
      <c r="A2" s="20"/>
      <c r="B2" s="21" t="s">
        <v>18</v>
      </c>
      <c r="C2" s="45" t="s">
        <v>19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>
      <c r="A3" s="20"/>
      <c r="B3" s="21" t="s">
        <v>20</v>
      </c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>
      <c r="A4" s="20"/>
      <c r="B4" s="21" t="s">
        <v>21</v>
      </c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>
      <c r="A5" s="5" t="s">
        <v>22</v>
      </c>
      <c r="B5" s="6" t="s">
        <v>23</v>
      </c>
      <c r="C5" s="7">
        <f>[1]APU!$G6/5</f>
        <v>322.7798786666666</v>
      </c>
      <c r="D5" s="5">
        <v>21</v>
      </c>
      <c r="E5" s="5">
        <f>IF(D5&lt;=10,0.7,IF(D5&lt;=20,0.5,0.3))</f>
        <v>0.3</v>
      </c>
      <c r="F5" s="5">
        <f>IF(D5&lt;=10,0.25,IF(D5&lt;=20,0.5,0.75))</f>
        <v>0.75</v>
      </c>
      <c r="G5" s="5">
        <v>15</v>
      </c>
      <c r="H5" s="8">
        <v>850</v>
      </c>
      <c r="I5" s="8">
        <f t="shared" ref="I5:I30" si="0">C5*G5</f>
        <v>4841.6981799999994</v>
      </c>
      <c r="J5" s="8">
        <f t="shared" ref="J5:J30" si="1">C5*E5*D5</f>
        <v>2033.5132355999995</v>
      </c>
      <c r="K5" s="16"/>
      <c r="L5" s="13">
        <f>MAX(H5:J5)</f>
        <v>4841.6981799999994</v>
      </c>
      <c r="M5" s="18"/>
      <c r="N5" s="14">
        <f t="shared" ref="N5:N30" si="2">+C5*D5</f>
        <v>6778.3774519999988</v>
      </c>
      <c r="O5" s="19"/>
      <c r="P5" s="12">
        <f>L5</f>
        <v>4841.6981799999994</v>
      </c>
      <c r="Q5" s="12">
        <f>P5*F5</f>
        <v>3631.2736349999996</v>
      </c>
      <c r="R5" s="15">
        <f>P5+Q5</f>
        <v>8472.971814999999</v>
      </c>
      <c r="S5" s="19"/>
      <c r="T5" s="10">
        <f t="shared" ref="T5:T30" si="3">R5</f>
        <v>8472.971814999999</v>
      </c>
      <c r="U5" s="10">
        <f t="shared" ref="U5:U30" si="4">T5+N5</f>
        <v>15251.349266999998</v>
      </c>
      <c r="V5" s="10">
        <f t="shared" ref="V5:V30" si="5">U5+L5</f>
        <v>20093.047446999997</v>
      </c>
    </row>
    <row r="6" spans="1:22">
      <c r="A6" s="5" t="s">
        <v>24</v>
      </c>
      <c r="B6" s="6" t="s">
        <v>25</v>
      </c>
      <c r="C6" s="7">
        <f>[1]APU!$G7/5</f>
        <v>12.0388</v>
      </c>
      <c r="D6" s="5">
        <v>21</v>
      </c>
      <c r="E6" s="5">
        <f t="shared" ref="E6:E30" si="6">IF(D6&lt;=10,0.7,IF(D6&lt;=20,0.5,0.3))</f>
        <v>0.3</v>
      </c>
      <c r="F6" s="5">
        <f t="shared" ref="F6:F30" si="7">IF(D6&lt;=10,0.25,IF(D6&lt;=20,0.5,0.75))</f>
        <v>0.75</v>
      </c>
      <c r="G6" s="5">
        <v>15</v>
      </c>
      <c r="H6" s="8">
        <v>700</v>
      </c>
      <c r="I6" s="8">
        <f t="shared" si="0"/>
        <v>180.58199999999999</v>
      </c>
      <c r="J6" s="8">
        <f t="shared" si="1"/>
        <v>75.844440000000006</v>
      </c>
      <c r="K6" s="16"/>
      <c r="L6" s="13">
        <f t="shared" ref="L6:L30" si="8">MAX(H6:J6)</f>
        <v>700</v>
      </c>
      <c r="M6" s="18"/>
      <c r="N6" s="14">
        <f t="shared" si="2"/>
        <v>252.81479999999999</v>
      </c>
      <c r="O6" s="19"/>
      <c r="P6" s="12">
        <f>L6</f>
        <v>700</v>
      </c>
      <c r="Q6" s="12">
        <f t="shared" ref="Q6:Q30" si="9">P6*F6</f>
        <v>525</v>
      </c>
      <c r="R6" s="15">
        <f t="shared" ref="R6:R30" si="10">P6+Q6</f>
        <v>1225</v>
      </c>
      <c r="S6" s="19"/>
      <c r="T6" s="10">
        <f t="shared" si="3"/>
        <v>1225</v>
      </c>
      <c r="U6" s="10">
        <f t="shared" si="4"/>
        <v>1477.8148000000001</v>
      </c>
      <c r="V6" s="10">
        <f t="shared" si="5"/>
        <v>2177.8148000000001</v>
      </c>
    </row>
    <row r="7" spans="1:22">
      <c r="A7" s="5" t="s">
        <v>26</v>
      </c>
      <c r="B7" s="6" t="s">
        <v>27</v>
      </c>
      <c r="C7" s="7">
        <f>[1]APU!$G8/5</f>
        <v>10.958639999999999</v>
      </c>
      <c r="D7" s="5">
        <v>21</v>
      </c>
      <c r="E7" s="5">
        <f t="shared" si="6"/>
        <v>0.3</v>
      </c>
      <c r="F7" s="5">
        <f t="shared" si="7"/>
        <v>0.75</v>
      </c>
      <c r="G7" s="5">
        <v>15</v>
      </c>
      <c r="H7" s="8">
        <v>220</v>
      </c>
      <c r="I7" s="8">
        <f t="shared" si="0"/>
        <v>164.37959999999998</v>
      </c>
      <c r="J7" s="8">
        <f t="shared" si="1"/>
        <v>69.039431999999991</v>
      </c>
      <c r="K7" s="16"/>
      <c r="L7" s="13">
        <f t="shared" si="8"/>
        <v>220</v>
      </c>
      <c r="M7" s="18"/>
      <c r="N7" s="14">
        <f t="shared" si="2"/>
        <v>230.13143999999997</v>
      </c>
      <c r="O7" s="19"/>
      <c r="P7" s="12">
        <f>L7</f>
        <v>220</v>
      </c>
      <c r="Q7" s="12">
        <f t="shared" si="9"/>
        <v>165</v>
      </c>
      <c r="R7" s="15">
        <f t="shared" si="10"/>
        <v>385</v>
      </c>
      <c r="S7" s="19"/>
      <c r="T7" s="10">
        <f t="shared" si="3"/>
        <v>385</v>
      </c>
      <c r="U7" s="10">
        <f t="shared" si="4"/>
        <v>615.13144</v>
      </c>
      <c r="V7" s="10">
        <f t="shared" si="5"/>
        <v>835.13144</v>
      </c>
    </row>
    <row r="8" spans="1:22">
      <c r="A8" s="5" t="s">
        <v>28</v>
      </c>
      <c r="B8" s="6" t="s">
        <v>29</v>
      </c>
      <c r="C8" s="7">
        <f>[1]APU!$G9/5</f>
        <v>251.71666666666664</v>
      </c>
      <c r="D8" s="5">
        <v>21</v>
      </c>
      <c r="E8" s="5">
        <f t="shared" si="6"/>
        <v>0.3</v>
      </c>
      <c r="F8" s="5">
        <f t="shared" si="7"/>
        <v>0.75</v>
      </c>
      <c r="G8" s="5">
        <v>15</v>
      </c>
      <c r="H8" s="8">
        <v>916</v>
      </c>
      <c r="I8" s="8">
        <f t="shared" si="0"/>
        <v>3775.7499999999995</v>
      </c>
      <c r="J8" s="8">
        <f t="shared" si="1"/>
        <v>1585.8149999999996</v>
      </c>
      <c r="K8" s="16"/>
      <c r="L8" s="13">
        <f t="shared" si="8"/>
        <v>3775.7499999999995</v>
      </c>
      <c r="M8" s="18"/>
      <c r="N8" s="14">
        <f t="shared" si="2"/>
        <v>5286.0499999999993</v>
      </c>
      <c r="O8" s="19"/>
      <c r="P8" s="12">
        <f>L8</f>
        <v>3775.7499999999995</v>
      </c>
      <c r="Q8" s="12">
        <f t="shared" si="9"/>
        <v>2831.8124999999995</v>
      </c>
      <c r="R8" s="15">
        <f t="shared" si="10"/>
        <v>6607.5624999999991</v>
      </c>
      <c r="S8" s="19"/>
      <c r="T8" s="10">
        <f t="shared" si="3"/>
        <v>6607.5624999999991</v>
      </c>
      <c r="U8" s="10">
        <f t="shared" si="4"/>
        <v>11893.612499999999</v>
      </c>
      <c r="V8" s="10">
        <f t="shared" si="5"/>
        <v>15669.362499999999</v>
      </c>
    </row>
    <row r="9" spans="1:22">
      <c r="A9" s="5" t="s">
        <v>30</v>
      </c>
      <c r="B9" s="6" t="s">
        <v>31</v>
      </c>
      <c r="C9" s="7">
        <f>[1]APU!$G10/5</f>
        <v>45.157513333333334</v>
      </c>
      <c r="D9" s="5">
        <v>21</v>
      </c>
      <c r="E9" s="5">
        <f t="shared" si="6"/>
        <v>0.3</v>
      </c>
      <c r="F9" s="5">
        <f t="shared" si="7"/>
        <v>0.75</v>
      </c>
      <c r="G9" s="5">
        <v>15</v>
      </c>
      <c r="H9" s="8">
        <v>300</v>
      </c>
      <c r="I9" s="8">
        <f t="shared" si="0"/>
        <v>677.36270000000002</v>
      </c>
      <c r="J9" s="8">
        <f t="shared" si="1"/>
        <v>284.49233400000003</v>
      </c>
      <c r="K9" s="16"/>
      <c r="L9" s="13">
        <f t="shared" si="8"/>
        <v>677.36270000000002</v>
      </c>
      <c r="M9" s="18"/>
      <c r="N9" s="14">
        <f t="shared" si="2"/>
        <v>948.30777999999998</v>
      </c>
      <c r="O9" s="19"/>
      <c r="P9" s="12">
        <f>L9</f>
        <v>677.36270000000002</v>
      </c>
      <c r="Q9" s="12">
        <f t="shared" si="9"/>
        <v>508.02202499999999</v>
      </c>
      <c r="R9" s="15">
        <f t="shared" si="10"/>
        <v>1185.3847249999999</v>
      </c>
      <c r="S9" s="19"/>
      <c r="T9" s="10">
        <f t="shared" si="3"/>
        <v>1185.3847249999999</v>
      </c>
      <c r="U9" s="10">
        <f t="shared" si="4"/>
        <v>2133.692505</v>
      </c>
      <c r="V9" s="10">
        <f t="shared" si="5"/>
        <v>2811.0552050000001</v>
      </c>
    </row>
    <row r="10" spans="1:22">
      <c r="A10" s="5" t="s">
        <v>32</v>
      </c>
      <c r="B10" s="6" t="s">
        <v>33</v>
      </c>
      <c r="C10" s="7">
        <f>[1]APU!$G11/5</f>
        <v>522.66666666666674</v>
      </c>
      <c r="D10" s="5">
        <v>21</v>
      </c>
      <c r="E10" s="5">
        <f t="shared" si="6"/>
        <v>0.3</v>
      </c>
      <c r="F10" s="5">
        <f t="shared" si="7"/>
        <v>0.75</v>
      </c>
      <c r="G10" s="5">
        <v>7</v>
      </c>
      <c r="H10" s="8">
        <v>700</v>
      </c>
      <c r="I10" s="8">
        <f t="shared" si="0"/>
        <v>3658.666666666667</v>
      </c>
      <c r="J10" s="8">
        <f t="shared" si="1"/>
        <v>3292.8</v>
      </c>
      <c r="K10" s="16"/>
      <c r="L10" s="13">
        <f t="shared" si="8"/>
        <v>3658.666666666667</v>
      </c>
      <c r="M10" s="18"/>
      <c r="N10" s="14">
        <f t="shared" si="2"/>
        <v>10976.000000000002</v>
      </c>
      <c r="O10" s="19"/>
      <c r="P10" s="12">
        <f>L10</f>
        <v>3658.666666666667</v>
      </c>
      <c r="Q10" s="12">
        <f t="shared" si="9"/>
        <v>2744</v>
      </c>
      <c r="R10" s="15">
        <f t="shared" si="10"/>
        <v>6402.666666666667</v>
      </c>
      <c r="S10" s="19"/>
      <c r="T10" s="10">
        <f t="shared" si="3"/>
        <v>6402.666666666667</v>
      </c>
      <c r="U10" s="10">
        <f t="shared" si="4"/>
        <v>17378.666666666668</v>
      </c>
      <c r="V10" s="10">
        <f t="shared" si="5"/>
        <v>21037.333333333336</v>
      </c>
    </row>
    <row r="11" spans="1:22">
      <c r="A11" s="5" t="s">
        <v>22</v>
      </c>
      <c r="B11" s="6" t="s">
        <v>34</v>
      </c>
      <c r="C11" s="7">
        <f>[1]APU!$G12/5</f>
        <v>322.7798786666666</v>
      </c>
      <c r="D11" s="5">
        <v>21</v>
      </c>
      <c r="E11" s="5">
        <f t="shared" si="6"/>
        <v>0.3</v>
      </c>
      <c r="F11" s="5">
        <f t="shared" si="7"/>
        <v>0.75</v>
      </c>
      <c r="G11" s="5">
        <v>15</v>
      </c>
      <c r="H11" s="8">
        <v>850</v>
      </c>
      <c r="I11" s="8">
        <f t="shared" si="0"/>
        <v>4841.6981799999994</v>
      </c>
      <c r="J11" s="8">
        <f t="shared" si="1"/>
        <v>2033.5132355999995</v>
      </c>
      <c r="K11" s="16"/>
      <c r="L11" s="13">
        <f t="shared" si="8"/>
        <v>4841.6981799999994</v>
      </c>
      <c r="M11" s="18"/>
      <c r="N11" s="14">
        <f t="shared" si="2"/>
        <v>6778.3774519999988</v>
      </c>
      <c r="O11" s="19"/>
      <c r="P11" s="12">
        <f>L11</f>
        <v>4841.6981799999994</v>
      </c>
      <c r="Q11" s="12">
        <f t="shared" si="9"/>
        <v>3631.2736349999996</v>
      </c>
      <c r="R11" s="15">
        <f t="shared" si="10"/>
        <v>8472.971814999999</v>
      </c>
      <c r="S11" s="19"/>
      <c r="T11" s="10">
        <f t="shared" si="3"/>
        <v>8472.971814999999</v>
      </c>
      <c r="U11" s="10">
        <f t="shared" si="4"/>
        <v>15251.349266999998</v>
      </c>
      <c r="V11" s="10">
        <f t="shared" si="5"/>
        <v>20093.047446999997</v>
      </c>
    </row>
    <row r="12" spans="1:22">
      <c r="A12" s="5" t="s">
        <v>35</v>
      </c>
      <c r="B12" s="6" t="s">
        <v>36</v>
      </c>
      <c r="C12" s="7">
        <f>[1]APU!$G13/5</f>
        <v>31.406666666666666</v>
      </c>
      <c r="D12" s="5">
        <v>21</v>
      </c>
      <c r="E12" s="5">
        <f t="shared" si="6"/>
        <v>0.3</v>
      </c>
      <c r="F12" s="5">
        <f t="shared" si="7"/>
        <v>0.75</v>
      </c>
      <c r="G12" s="5">
        <v>15</v>
      </c>
      <c r="H12" s="8">
        <v>6272</v>
      </c>
      <c r="I12" s="8">
        <f t="shared" si="0"/>
        <v>471.1</v>
      </c>
      <c r="J12" s="8">
        <f t="shared" si="1"/>
        <v>197.86199999999997</v>
      </c>
      <c r="K12" s="16"/>
      <c r="L12" s="13">
        <f t="shared" si="8"/>
        <v>6272</v>
      </c>
      <c r="M12" s="18"/>
      <c r="N12" s="14">
        <f t="shared" si="2"/>
        <v>659.54</v>
      </c>
      <c r="O12" s="19"/>
      <c r="P12" s="12">
        <f>L12</f>
        <v>6272</v>
      </c>
      <c r="Q12" s="12">
        <f t="shared" si="9"/>
        <v>4704</v>
      </c>
      <c r="R12" s="15">
        <f t="shared" si="10"/>
        <v>10976</v>
      </c>
      <c r="S12" s="19"/>
      <c r="T12" s="10">
        <f t="shared" si="3"/>
        <v>10976</v>
      </c>
      <c r="U12" s="10">
        <f t="shared" si="4"/>
        <v>11635.54</v>
      </c>
      <c r="V12" s="10">
        <f t="shared" si="5"/>
        <v>17907.54</v>
      </c>
    </row>
    <row r="13" spans="1:22">
      <c r="A13" s="5" t="s">
        <v>35</v>
      </c>
      <c r="B13" s="6" t="s">
        <v>37</v>
      </c>
      <c r="C13" s="7">
        <f>[1]APU!$G14/5</f>
        <v>31.360000000000003</v>
      </c>
      <c r="D13" s="5">
        <v>21</v>
      </c>
      <c r="E13" s="5">
        <f t="shared" si="6"/>
        <v>0.3</v>
      </c>
      <c r="F13" s="5">
        <f t="shared" si="7"/>
        <v>0.75</v>
      </c>
      <c r="G13" s="5">
        <v>15</v>
      </c>
      <c r="H13" s="8">
        <v>6400</v>
      </c>
      <c r="I13" s="8">
        <f t="shared" si="0"/>
        <v>470.40000000000003</v>
      </c>
      <c r="J13" s="8">
        <f t="shared" si="1"/>
        <v>197.56800000000004</v>
      </c>
      <c r="K13" s="16"/>
      <c r="L13" s="13">
        <f t="shared" si="8"/>
        <v>6400</v>
      </c>
      <c r="M13" s="18"/>
      <c r="N13" s="14">
        <f t="shared" si="2"/>
        <v>658.56000000000006</v>
      </c>
      <c r="O13" s="19"/>
      <c r="P13" s="12">
        <f>L13</f>
        <v>6400</v>
      </c>
      <c r="Q13" s="12">
        <f t="shared" si="9"/>
        <v>4800</v>
      </c>
      <c r="R13" s="15">
        <f t="shared" si="10"/>
        <v>11200</v>
      </c>
      <c r="S13" s="19"/>
      <c r="T13" s="10">
        <f t="shared" si="3"/>
        <v>11200</v>
      </c>
      <c r="U13" s="10">
        <f t="shared" si="4"/>
        <v>11858.56</v>
      </c>
      <c r="V13" s="10">
        <f t="shared" si="5"/>
        <v>18258.559999999998</v>
      </c>
    </row>
    <row r="14" spans="1:22">
      <c r="A14" s="5" t="s">
        <v>38</v>
      </c>
      <c r="B14" s="6" t="s">
        <v>39</v>
      </c>
      <c r="C14" s="7">
        <f>[1]APU!$G15/5</f>
        <v>457.87333333333328</v>
      </c>
      <c r="D14" s="5">
        <v>21</v>
      </c>
      <c r="E14" s="5">
        <f t="shared" si="6"/>
        <v>0.3</v>
      </c>
      <c r="F14" s="5">
        <f t="shared" si="7"/>
        <v>0.75</v>
      </c>
      <c r="G14" s="5">
        <v>15</v>
      </c>
      <c r="H14" s="8">
        <v>50000</v>
      </c>
      <c r="I14" s="8">
        <f t="shared" si="0"/>
        <v>6868.0999999999995</v>
      </c>
      <c r="J14" s="8">
        <f t="shared" si="1"/>
        <v>2884.6019999999994</v>
      </c>
      <c r="K14" s="16"/>
      <c r="L14" s="13">
        <f t="shared" si="8"/>
        <v>50000</v>
      </c>
      <c r="M14" s="18"/>
      <c r="N14" s="14">
        <f t="shared" si="2"/>
        <v>9615.3399999999983</v>
      </c>
      <c r="O14" s="19"/>
      <c r="P14" s="12">
        <f>L14</f>
        <v>50000</v>
      </c>
      <c r="Q14" s="12">
        <f t="shared" si="9"/>
        <v>37500</v>
      </c>
      <c r="R14" s="15">
        <f t="shared" si="10"/>
        <v>87500</v>
      </c>
      <c r="S14" s="19"/>
      <c r="T14" s="10">
        <f t="shared" si="3"/>
        <v>87500</v>
      </c>
      <c r="U14" s="10">
        <f t="shared" si="4"/>
        <v>97115.34</v>
      </c>
      <c r="V14" s="10">
        <f t="shared" si="5"/>
        <v>147115.34</v>
      </c>
    </row>
    <row r="15" spans="1:22">
      <c r="A15" s="5" t="s">
        <v>40</v>
      </c>
      <c r="B15" s="6" t="s">
        <v>41</v>
      </c>
      <c r="C15" s="7">
        <f>[1]APU!$G16/5</f>
        <v>732.41227626666659</v>
      </c>
      <c r="D15" s="5">
        <v>21</v>
      </c>
      <c r="E15" s="5">
        <f t="shared" si="6"/>
        <v>0.3</v>
      </c>
      <c r="F15" s="5">
        <f t="shared" si="7"/>
        <v>0.75</v>
      </c>
      <c r="G15" s="5">
        <v>15</v>
      </c>
      <c r="H15" s="8">
        <v>450</v>
      </c>
      <c r="I15" s="8">
        <f t="shared" si="0"/>
        <v>10986.184143999999</v>
      </c>
      <c r="J15" s="8">
        <f t="shared" si="1"/>
        <v>4614.1973404800001</v>
      </c>
      <c r="K15" s="16"/>
      <c r="L15" s="13">
        <f t="shared" si="8"/>
        <v>10986.184143999999</v>
      </c>
      <c r="M15" s="18"/>
      <c r="N15" s="14">
        <f t="shared" si="2"/>
        <v>15380.657801599998</v>
      </c>
      <c r="O15" s="19"/>
      <c r="P15" s="12">
        <f>L15</f>
        <v>10986.184143999999</v>
      </c>
      <c r="Q15" s="12">
        <f t="shared" si="9"/>
        <v>8239.6381079999992</v>
      </c>
      <c r="R15" s="15">
        <f t="shared" si="10"/>
        <v>19225.822251999998</v>
      </c>
      <c r="S15" s="19"/>
      <c r="T15" s="10">
        <f t="shared" si="3"/>
        <v>19225.822251999998</v>
      </c>
      <c r="U15" s="10">
        <f t="shared" si="4"/>
        <v>34606.480053599997</v>
      </c>
      <c r="V15" s="10">
        <f t="shared" si="5"/>
        <v>45592.664197599996</v>
      </c>
    </row>
    <row r="16" spans="1:22">
      <c r="A16" s="5" t="s">
        <v>42</v>
      </c>
      <c r="B16" s="6" t="s">
        <v>43</v>
      </c>
      <c r="C16" s="7">
        <f>[1]APU!$G17/5</f>
        <v>108.54738900000002</v>
      </c>
      <c r="D16" s="5">
        <v>21</v>
      </c>
      <c r="E16" s="5">
        <f t="shared" si="6"/>
        <v>0.3</v>
      </c>
      <c r="F16" s="5">
        <f t="shared" si="7"/>
        <v>0.75</v>
      </c>
      <c r="G16" s="5">
        <v>15</v>
      </c>
      <c r="H16" s="8">
        <v>750</v>
      </c>
      <c r="I16" s="8">
        <f t="shared" si="0"/>
        <v>1628.2108350000003</v>
      </c>
      <c r="J16" s="8">
        <f t="shared" si="1"/>
        <v>683.84855070000003</v>
      </c>
      <c r="K16" s="16"/>
      <c r="L16" s="13">
        <f t="shared" si="8"/>
        <v>1628.2108350000003</v>
      </c>
      <c r="M16" s="18"/>
      <c r="N16" s="14">
        <f t="shared" si="2"/>
        <v>2279.4951690000007</v>
      </c>
      <c r="O16" s="19"/>
      <c r="P16" s="12">
        <f>L16</f>
        <v>1628.2108350000003</v>
      </c>
      <c r="Q16" s="12">
        <f t="shared" si="9"/>
        <v>1221.1581262500004</v>
      </c>
      <c r="R16" s="15">
        <f t="shared" si="10"/>
        <v>2849.3689612500007</v>
      </c>
      <c r="S16" s="19"/>
      <c r="T16" s="10">
        <f t="shared" si="3"/>
        <v>2849.3689612500007</v>
      </c>
      <c r="U16" s="10">
        <f t="shared" si="4"/>
        <v>5128.8641302500018</v>
      </c>
      <c r="V16" s="10">
        <f t="shared" si="5"/>
        <v>6757.0749652500017</v>
      </c>
    </row>
    <row r="17" spans="1:22">
      <c r="A17" s="5" t="s">
        <v>42</v>
      </c>
      <c r="B17" s="6" t="s">
        <v>44</v>
      </c>
      <c r="C17" s="7">
        <f>[1]APU!$G18/5</f>
        <v>40.659866666666666</v>
      </c>
      <c r="D17" s="5">
        <v>21</v>
      </c>
      <c r="E17" s="5">
        <f t="shared" si="6"/>
        <v>0.3</v>
      </c>
      <c r="F17" s="5">
        <f t="shared" si="7"/>
        <v>0.75</v>
      </c>
      <c r="G17" s="5">
        <v>15</v>
      </c>
      <c r="H17" s="8">
        <v>700</v>
      </c>
      <c r="I17" s="8">
        <f t="shared" si="0"/>
        <v>609.89800000000002</v>
      </c>
      <c r="J17" s="8">
        <f t="shared" si="1"/>
        <v>256.15715999999998</v>
      </c>
      <c r="K17" s="16"/>
      <c r="L17" s="13">
        <f t="shared" si="8"/>
        <v>700</v>
      </c>
      <c r="M17" s="18"/>
      <c r="N17" s="14">
        <f t="shared" si="2"/>
        <v>853.85720000000003</v>
      </c>
      <c r="O17" s="19"/>
      <c r="P17" s="12">
        <f>L17</f>
        <v>700</v>
      </c>
      <c r="Q17" s="12">
        <f t="shared" si="9"/>
        <v>525</v>
      </c>
      <c r="R17" s="15">
        <f t="shared" si="10"/>
        <v>1225</v>
      </c>
      <c r="S17" s="19"/>
      <c r="T17" s="10">
        <f t="shared" si="3"/>
        <v>1225</v>
      </c>
      <c r="U17" s="10">
        <f t="shared" si="4"/>
        <v>2078.8571999999999</v>
      </c>
      <c r="V17" s="10">
        <f t="shared" si="5"/>
        <v>2778.8571999999999</v>
      </c>
    </row>
    <row r="18" spans="1:22">
      <c r="A18" s="5" t="s">
        <v>42</v>
      </c>
      <c r="B18" s="6" t="s">
        <v>45</v>
      </c>
      <c r="C18" s="7">
        <f>[1]APU!$G19/5</f>
        <v>52.643680000000003</v>
      </c>
      <c r="D18" s="5">
        <v>21</v>
      </c>
      <c r="E18" s="5">
        <f t="shared" si="6"/>
        <v>0.3</v>
      </c>
      <c r="F18" s="5">
        <f t="shared" si="7"/>
        <v>0.75</v>
      </c>
      <c r="G18" s="5">
        <v>15</v>
      </c>
      <c r="H18" s="8">
        <v>750</v>
      </c>
      <c r="I18" s="8">
        <f t="shared" si="0"/>
        <v>789.65520000000004</v>
      </c>
      <c r="J18" s="8">
        <f t="shared" si="1"/>
        <v>331.65518399999996</v>
      </c>
      <c r="K18" s="16"/>
      <c r="L18" s="13">
        <f t="shared" si="8"/>
        <v>789.65520000000004</v>
      </c>
      <c r="M18" s="18"/>
      <c r="N18" s="14">
        <f t="shared" si="2"/>
        <v>1105.51728</v>
      </c>
      <c r="O18" s="19"/>
      <c r="P18" s="12">
        <f>L18</f>
        <v>789.65520000000004</v>
      </c>
      <c r="Q18" s="12">
        <f t="shared" si="9"/>
        <v>592.2414</v>
      </c>
      <c r="R18" s="15">
        <f t="shared" si="10"/>
        <v>1381.8966</v>
      </c>
      <c r="S18" s="19"/>
      <c r="T18" s="10">
        <f t="shared" si="3"/>
        <v>1381.8966</v>
      </c>
      <c r="U18" s="10">
        <f t="shared" si="4"/>
        <v>2487.4138800000001</v>
      </c>
      <c r="V18" s="10">
        <f t="shared" si="5"/>
        <v>3277.0690800000002</v>
      </c>
    </row>
    <row r="19" spans="1:22">
      <c r="A19" s="5" t="s">
        <v>46</v>
      </c>
      <c r="B19" s="6" t="s">
        <v>47</v>
      </c>
      <c r="C19" s="7">
        <f>[1]APU!$G20/5</f>
        <v>693.97402666666676</v>
      </c>
      <c r="D19" s="5">
        <v>21</v>
      </c>
      <c r="E19" s="5">
        <f t="shared" si="6"/>
        <v>0.3</v>
      </c>
      <c r="F19" s="5">
        <f t="shared" si="7"/>
        <v>0.75</v>
      </c>
      <c r="G19" s="5">
        <v>15</v>
      </c>
      <c r="H19" s="8">
        <v>2475</v>
      </c>
      <c r="I19" s="8">
        <f t="shared" si="0"/>
        <v>10409.610400000001</v>
      </c>
      <c r="J19" s="8">
        <f t="shared" si="1"/>
        <v>4372.036368</v>
      </c>
      <c r="K19" s="16"/>
      <c r="L19" s="13">
        <f t="shared" si="8"/>
        <v>10409.610400000001</v>
      </c>
      <c r="M19" s="18"/>
      <c r="N19" s="14">
        <f t="shared" si="2"/>
        <v>14573.454560000002</v>
      </c>
      <c r="O19" s="19"/>
      <c r="P19" s="12">
        <f>L19</f>
        <v>10409.610400000001</v>
      </c>
      <c r="Q19" s="12">
        <f t="shared" si="9"/>
        <v>7807.207800000001</v>
      </c>
      <c r="R19" s="15">
        <f t="shared" si="10"/>
        <v>18216.818200000002</v>
      </c>
      <c r="S19" s="19"/>
      <c r="T19" s="10">
        <f t="shared" si="3"/>
        <v>18216.818200000002</v>
      </c>
      <c r="U19" s="10">
        <f t="shared" si="4"/>
        <v>32790.272760000007</v>
      </c>
      <c r="V19" s="10">
        <f t="shared" si="5"/>
        <v>43199.883160000012</v>
      </c>
    </row>
    <row r="20" spans="1:22">
      <c r="A20" s="5" t="s">
        <v>48</v>
      </c>
      <c r="B20" s="6" t="s">
        <v>49</v>
      </c>
      <c r="C20" s="7">
        <f>[1]APU!$G21/5</f>
        <v>124.24124666666667</v>
      </c>
      <c r="D20" s="5">
        <v>21</v>
      </c>
      <c r="E20" s="5">
        <f t="shared" si="6"/>
        <v>0.3</v>
      </c>
      <c r="F20" s="5">
        <f t="shared" si="7"/>
        <v>0.75</v>
      </c>
      <c r="G20" s="5">
        <v>15</v>
      </c>
      <c r="H20" s="8">
        <v>1000</v>
      </c>
      <c r="I20" s="8">
        <f t="shared" si="0"/>
        <v>1863.6187</v>
      </c>
      <c r="J20" s="8">
        <f t="shared" si="1"/>
        <v>782.71985399999994</v>
      </c>
      <c r="K20" s="16"/>
      <c r="L20" s="13">
        <f t="shared" si="8"/>
        <v>1863.6187</v>
      </c>
      <c r="M20" s="18"/>
      <c r="N20" s="14">
        <f t="shared" si="2"/>
        <v>2609.0661800000003</v>
      </c>
      <c r="O20" s="19"/>
      <c r="P20" s="12">
        <f>L20</f>
        <v>1863.6187</v>
      </c>
      <c r="Q20" s="12">
        <f t="shared" si="9"/>
        <v>1397.714025</v>
      </c>
      <c r="R20" s="15">
        <f t="shared" si="10"/>
        <v>3261.3327250000002</v>
      </c>
      <c r="S20" s="19"/>
      <c r="T20" s="10">
        <f t="shared" si="3"/>
        <v>3261.3327250000002</v>
      </c>
      <c r="U20" s="10">
        <f t="shared" si="4"/>
        <v>5870.398905</v>
      </c>
      <c r="V20" s="10">
        <f t="shared" si="5"/>
        <v>7734.017605</v>
      </c>
    </row>
    <row r="21" spans="1:22">
      <c r="A21" s="5" t="s">
        <v>50</v>
      </c>
      <c r="B21" s="6" t="s">
        <v>51</v>
      </c>
      <c r="C21" s="7">
        <f>[1]APU!$G22/5</f>
        <v>0.58367999999999998</v>
      </c>
      <c r="D21" s="5">
        <v>44</v>
      </c>
      <c r="E21" s="5">
        <f t="shared" si="6"/>
        <v>0.3</v>
      </c>
      <c r="F21" s="5">
        <f t="shared" si="7"/>
        <v>0.75</v>
      </c>
      <c r="G21" s="5">
        <v>15</v>
      </c>
      <c r="H21" s="8">
        <v>20</v>
      </c>
      <c r="I21" s="8">
        <f t="shared" si="0"/>
        <v>8.7552000000000003</v>
      </c>
      <c r="J21" s="8">
        <f t="shared" si="1"/>
        <v>7.7045759999999994</v>
      </c>
      <c r="K21" s="16"/>
      <c r="L21" s="13">
        <f t="shared" si="8"/>
        <v>20</v>
      </c>
      <c r="M21" s="18"/>
      <c r="N21" s="14">
        <f t="shared" si="2"/>
        <v>25.681919999999998</v>
      </c>
      <c r="O21" s="19"/>
      <c r="P21" s="12">
        <f>L21</f>
        <v>20</v>
      </c>
      <c r="Q21" s="12">
        <f t="shared" si="9"/>
        <v>15</v>
      </c>
      <c r="R21" s="15">
        <f t="shared" si="10"/>
        <v>35</v>
      </c>
      <c r="S21" s="19"/>
      <c r="T21" s="10">
        <f t="shared" si="3"/>
        <v>35</v>
      </c>
      <c r="U21" s="10">
        <f t="shared" si="4"/>
        <v>60.681919999999998</v>
      </c>
      <c r="V21" s="10">
        <f t="shared" si="5"/>
        <v>80.681919999999991</v>
      </c>
    </row>
    <row r="22" spans="1:22">
      <c r="A22" s="5" t="s">
        <v>52</v>
      </c>
      <c r="B22" s="6" t="s">
        <v>53</v>
      </c>
      <c r="C22" s="7">
        <f>[1]APU!$G23/5</f>
        <v>1.0272745333333333</v>
      </c>
      <c r="D22" s="5">
        <v>21</v>
      </c>
      <c r="E22" s="5">
        <f t="shared" si="6"/>
        <v>0.3</v>
      </c>
      <c r="F22" s="5">
        <f t="shared" si="7"/>
        <v>0.75</v>
      </c>
      <c r="G22" s="5">
        <v>15</v>
      </c>
      <c r="H22" s="8">
        <v>15</v>
      </c>
      <c r="I22" s="8">
        <f t="shared" si="0"/>
        <v>15.409117999999999</v>
      </c>
      <c r="J22" s="8">
        <f t="shared" si="1"/>
        <v>6.4718295599999998</v>
      </c>
      <c r="K22" s="16"/>
      <c r="L22" s="13">
        <f t="shared" si="8"/>
        <v>15.409117999999999</v>
      </c>
      <c r="M22" s="18"/>
      <c r="N22" s="14">
        <f t="shared" si="2"/>
        <v>21.572765199999999</v>
      </c>
      <c r="O22" s="19"/>
      <c r="P22" s="12">
        <f>L22</f>
        <v>15.409117999999999</v>
      </c>
      <c r="Q22" s="12">
        <f t="shared" si="9"/>
        <v>11.5568385</v>
      </c>
      <c r="R22" s="15">
        <f t="shared" si="10"/>
        <v>26.965956499999997</v>
      </c>
      <c r="S22" s="19"/>
      <c r="T22" s="10">
        <f t="shared" si="3"/>
        <v>26.965956499999997</v>
      </c>
      <c r="U22" s="10">
        <f t="shared" si="4"/>
        <v>48.538721699999996</v>
      </c>
      <c r="V22" s="10">
        <f t="shared" si="5"/>
        <v>63.947839699999996</v>
      </c>
    </row>
    <row r="23" spans="1:22">
      <c r="A23" s="5" t="s">
        <v>50</v>
      </c>
      <c r="B23" s="6" t="s">
        <v>54</v>
      </c>
      <c r="C23" s="7">
        <f>[1]APU!$G24/5</f>
        <v>1.9734221333333331</v>
      </c>
      <c r="D23" s="5">
        <v>44</v>
      </c>
      <c r="E23" s="5">
        <f t="shared" si="6"/>
        <v>0.3</v>
      </c>
      <c r="F23" s="5">
        <f t="shared" si="7"/>
        <v>0.75</v>
      </c>
      <c r="G23" s="5">
        <v>15</v>
      </c>
      <c r="H23" s="8">
        <v>20</v>
      </c>
      <c r="I23" s="8">
        <f t="shared" si="0"/>
        <v>29.601331999999996</v>
      </c>
      <c r="J23" s="8">
        <f t="shared" si="1"/>
        <v>26.049172159999998</v>
      </c>
      <c r="K23" s="16"/>
      <c r="L23" s="13">
        <f t="shared" si="8"/>
        <v>29.601331999999996</v>
      </c>
      <c r="M23" s="18"/>
      <c r="N23" s="14">
        <f t="shared" si="2"/>
        <v>86.830573866666654</v>
      </c>
      <c r="O23" s="19"/>
      <c r="P23" s="12">
        <f>L23</f>
        <v>29.601331999999996</v>
      </c>
      <c r="Q23" s="12">
        <f t="shared" si="9"/>
        <v>22.200998999999996</v>
      </c>
      <c r="R23" s="15">
        <f t="shared" si="10"/>
        <v>51.802330999999995</v>
      </c>
      <c r="S23" s="19"/>
      <c r="T23" s="10">
        <f t="shared" si="3"/>
        <v>51.802330999999995</v>
      </c>
      <c r="U23" s="10">
        <f t="shared" si="4"/>
        <v>138.63290486666665</v>
      </c>
      <c r="V23" s="10">
        <f t="shared" si="5"/>
        <v>168.23423686666663</v>
      </c>
    </row>
    <row r="24" spans="1:22">
      <c r="A24" s="5" t="s">
        <v>32</v>
      </c>
      <c r="B24" s="6" t="s">
        <v>55</v>
      </c>
      <c r="C24" s="7">
        <f>[1]APU!$G25/5</f>
        <v>181.53333333333336</v>
      </c>
      <c r="D24" s="5">
        <v>21</v>
      </c>
      <c r="E24" s="5">
        <f t="shared" si="6"/>
        <v>0.3</v>
      </c>
      <c r="F24" s="5">
        <f t="shared" si="7"/>
        <v>0.75</v>
      </c>
      <c r="G24" s="5">
        <v>7</v>
      </c>
      <c r="H24" s="8">
        <v>1000</v>
      </c>
      <c r="I24" s="8">
        <f t="shared" si="0"/>
        <v>1270.7333333333336</v>
      </c>
      <c r="J24" s="8">
        <f t="shared" si="1"/>
        <v>1143.6600000000001</v>
      </c>
      <c r="K24" s="16"/>
      <c r="L24" s="13">
        <f t="shared" si="8"/>
        <v>1270.7333333333336</v>
      </c>
      <c r="M24" s="18"/>
      <c r="N24" s="14">
        <f t="shared" si="2"/>
        <v>3812.2000000000007</v>
      </c>
      <c r="O24" s="19"/>
      <c r="P24" s="12">
        <f>L24</f>
        <v>1270.7333333333336</v>
      </c>
      <c r="Q24" s="12">
        <f t="shared" si="9"/>
        <v>953.05000000000018</v>
      </c>
      <c r="R24" s="15">
        <f t="shared" si="10"/>
        <v>2223.7833333333338</v>
      </c>
      <c r="S24" s="19"/>
      <c r="T24" s="10">
        <f t="shared" si="3"/>
        <v>2223.7833333333338</v>
      </c>
      <c r="U24" s="10">
        <f t="shared" si="4"/>
        <v>6035.9833333333345</v>
      </c>
      <c r="V24" s="10">
        <f t="shared" si="5"/>
        <v>7306.7166666666681</v>
      </c>
    </row>
    <row r="25" spans="1:22">
      <c r="A25" s="5" t="s">
        <v>35</v>
      </c>
      <c r="B25" s="6" t="s">
        <v>56</v>
      </c>
      <c r="C25" s="7">
        <f>[1]APU!$G26/5</f>
        <v>823.7733333333332</v>
      </c>
      <c r="D25" s="5">
        <v>14</v>
      </c>
      <c r="E25" s="5">
        <f t="shared" si="6"/>
        <v>0.5</v>
      </c>
      <c r="F25" s="5">
        <f t="shared" si="7"/>
        <v>0.5</v>
      </c>
      <c r="G25" s="5">
        <v>42</v>
      </c>
      <c r="H25" s="8">
        <v>990</v>
      </c>
      <c r="I25" s="8">
        <f t="shared" si="0"/>
        <v>34598.479999999996</v>
      </c>
      <c r="J25" s="8">
        <f t="shared" si="1"/>
        <v>5766.413333333332</v>
      </c>
      <c r="K25" s="16"/>
      <c r="L25" s="13">
        <f t="shared" si="8"/>
        <v>34598.479999999996</v>
      </c>
      <c r="M25" s="18"/>
      <c r="N25" s="14">
        <f t="shared" si="2"/>
        <v>11532.826666666664</v>
      </c>
      <c r="O25" s="19"/>
      <c r="P25" s="12">
        <f>L25</f>
        <v>34598.479999999996</v>
      </c>
      <c r="Q25" s="12">
        <f t="shared" si="9"/>
        <v>17299.239999999998</v>
      </c>
      <c r="R25" s="15">
        <f t="shared" si="10"/>
        <v>51897.719999999994</v>
      </c>
      <c r="S25" s="19"/>
      <c r="T25" s="10">
        <f t="shared" si="3"/>
        <v>51897.719999999994</v>
      </c>
      <c r="U25" s="10">
        <f t="shared" si="4"/>
        <v>63430.546666666662</v>
      </c>
      <c r="V25" s="10">
        <f t="shared" si="5"/>
        <v>98029.026666666658</v>
      </c>
    </row>
    <row r="26" spans="1:22">
      <c r="A26" s="5" t="s">
        <v>35</v>
      </c>
      <c r="B26" s="6" t="s">
        <v>57</v>
      </c>
      <c r="C26" s="7">
        <f>[1]APU!$G27/5</f>
        <v>1339.3933333333334</v>
      </c>
      <c r="D26" s="5">
        <v>14</v>
      </c>
      <c r="E26" s="5">
        <f t="shared" si="6"/>
        <v>0.5</v>
      </c>
      <c r="F26" s="5">
        <f t="shared" si="7"/>
        <v>0.5</v>
      </c>
      <c r="G26" s="5">
        <v>42</v>
      </c>
      <c r="H26" s="8">
        <v>990</v>
      </c>
      <c r="I26" s="8">
        <f t="shared" si="0"/>
        <v>56254.520000000004</v>
      </c>
      <c r="J26" s="8">
        <f t="shared" si="1"/>
        <v>9375.753333333334</v>
      </c>
      <c r="K26" s="16"/>
      <c r="L26" s="13">
        <f t="shared" si="8"/>
        <v>56254.520000000004</v>
      </c>
      <c r="M26" s="18"/>
      <c r="N26" s="14">
        <f t="shared" si="2"/>
        <v>18751.506666666668</v>
      </c>
      <c r="O26" s="19"/>
      <c r="P26" s="12">
        <f>L26</f>
        <v>56254.520000000004</v>
      </c>
      <c r="Q26" s="12">
        <f t="shared" si="9"/>
        <v>28127.260000000002</v>
      </c>
      <c r="R26" s="15">
        <f t="shared" si="10"/>
        <v>84381.78</v>
      </c>
      <c r="S26" s="19"/>
      <c r="T26" s="10">
        <f t="shared" si="3"/>
        <v>84381.78</v>
      </c>
      <c r="U26" s="10">
        <f t="shared" si="4"/>
        <v>103133.28666666667</v>
      </c>
      <c r="V26" s="10">
        <f t="shared" si="5"/>
        <v>159387.80666666667</v>
      </c>
    </row>
    <row r="27" spans="1:22">
      <c r="A27" s="5" t="s">
        <v>35</v>
      </c>
      <c r="B27" s="6" t="s">
        <v>58</v>
      </c>
      <c r="C27" s="7">
        <f>[1]APU!$G28/5</f>
        <v>14.274959999999998</v>
      </c>
      <c r="D27" s="5">
        <v>14</v>
      </c>
      <c r="E27" s="5">
        <f t="shared" si="6"/>
        <v>0.5</v>
      </c>
      <c r="F27" s="5">
        <f t="shared" si="7"/>
        <v>0.5</v>
      </c>
      <c r="G27" s="5">
        <v>42</v>
      </c>
      <c r="H27" s="8">
        <v>202</v>
      </c>
      <c r="I27" s="8">
        <f t="shared" si="0"/>
        <v>599.54831999999988</v>
      </c>
      <c r="J27" s="8">
        <f t="shared" si="1"/>
        <v>99.924719999999994</v>
      </c>
      <c r="K27" s="16"/>
      <c r="L27" s="13">
        <f t="shared" si="8"/>
        <v>599.54831999999988</v>
      </c>
      <c r="M27" s="18"/>
      <c r="N27" s="14">
        <f t="shared" si="2"/>
        <v>199.84943999999999</v>
      </c>
      <c r="O27" s="19"/>
      <c r="P27" s="12">
        <f>L27</f>
        <v>599.54831999999988</v>
      </c>
      <c r="Q27" s="12">
        <f t="shared" si="9"/>
        <v>299.77415999999994</v>
      </c>
      <c r="R27" s="15">
        <f t="shared" si="10"/>
        <v>899.32247999999981</v>
      </c>
      <c r="S27" s="19"/>
      <c r="T27" s="10">
        <f t="shared" si="3"/>
        <v>899.32247999999981</v>
      </c>
      <c r="U27" s="10">
        <f t="shared" si="4"/>
        <v>1099.1719199999998</v>
      </c>
      <c r="V27" s="10">
        <f t="shared" si="5"/>
        <v>1698.7202399999996</v>
      </c>
    </row>
    <row r="28" spans="1:22">
      <c r="A28" s="5" t="s">
        <v>59</v>
      </c>
      <c r="B28" s="6" t="s">
        <v>60</v>
      </c>
      <c r="C28" s="7">
        <f>[1]APU!$G29/5</f>
        <v>474.8</v>
      </c>
      <c r="D28" s="5">
        <v>14</v>
      </c>
      <c r="E28" s="5">
        <f t="shared" si="6"/>
        <v>0.5</v>
      </c>
      <c r="F28" s="5">
        <f t="shared" si="7"/>
        <v>0.5</v>
      </c>
      <c r="G28" s="5">
        <v>28</v>
      </c>
      <c r="H28" s="8">
        <v>1300</v>
      </c>
      <c r="I28" s="8">
        <f t="shared" si="0"/>
        <v>13294.4</v>
      </c>
      <c r="J28" s="8">
        <f t="shared" si="1"/>
        <v>3323.6</v>
      </c>
      <c r="K28" s="16"/>
      <c r="L28" s="13">
        <f t="shared" si="8"/>
        <v>13294.4</v>
      </c>
      <c r="M28" s="18"/>
      <c r="N28" s="14">
        <f t="shared" si="2"/>
        <v>6647.2</v>
      </c>
      <c r="O28" s="19"/>
      <c r="P28" s="12">
        <f>L28</f>
        <v>13294.4</v>
      </c>
      <c r="Q28" s="12">
        <f t="shared" si="9"/>
        <v>6647.2</v>
      </c>
      <c r="R28" s="15">
        <f t="shared" si="10"/>
        <v>19941.599999999999</v>
      </c>
      <c r="S28" s="19"/>
      <c r="T28" s="10">
        <f t="shared" si="3"/>
        <v>19941.599999999999</v>
      </c>
      <c r="U28" s="10">
        <f t="shared" si="4"/>
        <v>26588.799999999999</v>
      </c>
      <c r="V28" s="10">
        <f t="shared" si="5"/>
        <v>39883.199999999997</v>
      </c>
    </row>
    <row r="29" spans="1:22">
      <c r="A29" s="5" t="s">
        <v>38</v>
      </c>
      <c r="B29" s="6" t="s">
        <v>61</v>
      </c>
      <c r="C29" s="7">
        <f>[1]APU!$G30/5</f>
        <v>1396.7066666666665</v>
      </c>
      <c r="D29" s="5">
        <v>14</v>
      </c>
      <c r="E29" s="5">
        <f t="shared" si="6"/>
        <v>0.5</v>
      </c>
      <c r="F29" s="5">
        <f t="shared" si="7"/>
        <v>0.5</v>
      </c>
      <c r="G29" s="5">
        <f>8*7</f>
        <v>56</v>
      </c>
      <c r="H29" s="8">
        <v>102000</v>
      </c>
      <c r="I29" s="8">
        <f t="shared" si="0"/>
        <v>78215.573333333319</v>
      </c>
      <c r="J29" s="8">
        <f t="shared" si="1"/>
        <v>9776.9466666666649</v>
      </c>
      <c r="K29" s="16"/>
      <c r="L29" s="13">
        <f t="shared" si="8"/>
        <v>102000</v>
      </c>
      <c r="M29" s="18"/>
      <c r="N29" s="14">
        <f t="shared" si="2"/>
        <v>19553.89333333333</v>
      </c>
      <c r="O29" s="19"/>
      <c r="P29" s="12">
        <f>L29</f>
        <v>102000</v>
      </c>
      <c r="Q29" s="12">
        <f t="shared" si="9"/>
        <v>51000</v>
      </c>
      <c r="R29" s="15">
        <f t="shared" si="10"/>
        <v>153000</v>
      </c>
      <c r="S29" s="19"/>
      <c r="T29" s="10">
        <f t="shared" si="3"/>
        <v>153000</v>
      </c>
      <c r="U29" s="10">
        <f t="shared" si="4"/>
        <v>172553.89333333334</v>
      </c>
      <c r="V29" s="10">
        <f t="shared" si="5"/>
        <v>274553.89333333331</v>
      </c>
    </row>
    <row r="30" spans="1:22">
      <c r="A30" s="5" t="s">
        <v>38</v>
      </c>
      <c r="B30" s="6" t="s">
        <v>62</v>
      </c>
      <c r="C30" s="7">
        <f>[1]APU!$G31/5</f>
        <v>1231.7466666666664</v>
      </c>
      <c r="D30" s="5">
        <v>14</v>
      </c>
      <c r="E30" s="5">
        <f t="shared" si="6"/>
        <v>0.5</v>
      </c>
      <c r="F30" s="5">
        <f t="shared" si="7"/>
        <v>0.5</v>
      </c>
      <c r="G30" s="5">
        <f>8*7</f>
        <v>56</v>
      </c>
      <c r="H30" s="8">
        <v>102000</v>
      </c>
      <c r="I30" s="8">
        <f t="shared" si="0"/>
        <v>68977.813333333324</v>
      </c>
      <c r="J30" s="8">
        <f t="shared" si="1"/>
        <v>8622.2266666666656</v>
      </c>
      <c r="K30" s="16"/>
      <c r="L30" s="13">
        <f t="shared" si="8"/>
        <v>102000</v>
      </c>
      <c r="M30" s="18"/>
      <c r="N30" s="14">
        <f t="shared" si="2"/>
        <v>17244.453333333331</v>
      </c>
      <c r="O30" s="19"/>
      <c r="P30" s="12">
        <f>L30</f>
        <v>102000</v>
      </c>
      <c r="Q30" s="12">
        <f t="shared" si="9"/>
        <v>51000</v>
      </c>
      <c r="R30" s="15">
        <f t="shared" si="10"/>
        <v>153000</v>
      </c>
      <c r="S30" s="19"/>
      <c r="T30" s="10">
        <f t="shared" si="3"/>
        <v>153000</v>
      </c>
      <c r="U30" s="10">
        <f t="shared" si="4"/>
        <v>170244.45333333334</v>
      </c>
      <c r="V30" s="10">
        <f t="shared" si="5"/>
        <v>272244.45333333337</v>
      </c>
    </row>
    <row r="31" spans="1:22" s="28" customFormat="1"/>
    <row r="32" spans="1:22" ht="60">
      <c r="A32" s="22" t="s">
        <v>0</v>
      </c>
      <c r="B32" s="22" t="s">
        <v>1</v>
      </c>
      <c r="C32" s="51" t="s">
        <v>63</v>
      </c>
      <c r="D32" s="33" t="s">
        <v>64</v>
      </c>
      <c r="E32" s="33" t="s">
        <v>65</v>
      </c>
      <c r="F32" s="4" t="s">
        <v>66</v>
      </c>
      <c r="G32" s="3" t="s">
        <v>67</v>
      </c>
      <c r="H32" s="2" t="s">
        <v>68</v>
      </c>
      <c r="I32" s="3" t="s">
        <v>69</v>
      </c>
      <c r="J32" s="4" t="s">
        <v>70</v>
      </c>
      <c r="K32"/>
      <c r="M32"/>
      <c r="O32"/>
      <c r="S32"/>
    </row>
    <row r="33" spans="1:19">
      <c r="A33" s="29"/>
      <c r="B33" s="30" t="s">
        <v>18</v>
      </c>
      <c r="C33" s="51"/>
      <c r="D33" s="31"/>
      <c r="E33" s="31"/>
      <c r="F33" s="31"/>
      <c r="G33" s="31"/>
      <c r="H33" s="31"/>
      <c r="I33" s="31"/>
      <c r="J33" s="31"/>
      <c r="K33"/>
      <c r="M33"/>
      <c r="O33"/>
      <c r="S33"/>
    </row>
    <row r="34" spans="1:19">
      <c r="A34" s="29"/>
      <c r="B34" s="30" t="s">
        <v>20</v>
      </c>
      <c r="C34" s="51"/>
      <c r="D34" s="31"/>
      <c r="E34" s="31"/>
      <c r="F34" s="31"/>
      <c r="G34" s="31"/>
      <c r="H34" s="31"/>
      <c r="I34" s="31"/>
      <c r="J34" s="31"/>
      <c r="K34"/>
      <c r="M34"/>
      <c r="O34"/>
      <c r="S34"/>
    </row>
    <row r="35" spans="1:19">
      <c r="A35" s="29"/>
      <c r="B35" s="30" t="s">
        <v>21</v>
      </c>
      <c r="C35" s="51"/>
      <c r="D35" s="31"/>
      <c r="E35" s="31"/>
      <c r="F35" s="31"/>
      <c r="G35" s="31"/>
      <c r="H35" s="31"/>
      <c r="I35" s="31"/>
      <c r="J35" s="31"/>
      <c r="K35"/>
      <c r="M35"/>
      <c r="O35"/>
      <c r="S35"/>
    </row>
    <row r="36" spans="1:19">
      <c r="A36" s="5" t="s">
        <v>22</v>
      </c>
      <c r="B36" s="6" t="s">
        <v>23</v>
      </c>
      <c r="C36" s="51"/>
      <c r="D36" s="32">
        <f>L5/C5</f>
        <v>15.000000000000002</v>
      </c>
      <c r="E36" s="11">
        <f>R5/C5</f>
        <v>26.250000000000004</v>
      </c>
      <c r="F36" s="12">
        <f>G36+L5</f>
        <v>28566.019261999994</v>
      </c>
      <c r="G36" s="9">
        <f t="shared" ref="G36:G60" si="11">U5-L5+H36</f>
        <v>23724.321081999995</v>
      </c>
      <c r="H36" s="34">
        <f>I36+L5</f>
        <v>13314.669994999998</v>
      </c>
      <c r="I36" s="9">
        <f>R5</f>
        <v>8472.971814999999</v>
      </c>
      <c r="J36" s="12">
        <f>R5/2</f>
        <v>4236.4859074999995</v>
      </c>
      <c r="K36"/>
      <c r="M36"/>
      <c r="O36"/>
      <c r="S36"/>
    </row>
    <row r="37" spans="1:19">
      <c r="A37" s="5" t="s">
        <v>24</v>
      </c>
      <c r="B37" s="6" t="s">
        <v>25</v>
      </c>
      <c r="C37" s="51"/>
      <c r="D37" s="32">
        <f t="shared" ref="D37:D61" si="12">L6/C6</f>
        <v>58.14533009934545</v>
      </c>
      <c r="E37" s="11">
        <f t="shared" ref="E37:E61" si="13">R6/C6</f>
        <v>101.75432767385453</v>
      </c>
      <c r="F37" s="12">
        <f t="shared" ref="F37:F61" si="14">G37+L6</f>
        <v>3402.8148000000001</v>
      </c>
      <c r="G37" s="9">
        <f t="shared" si="11"/>
        <v>2702.8148000000001</v>
      </c>
      <c r="H37" s="34">
        <f t="shared" ref="H37:H61" si="15">I37+L6</f>
        <v>1925</v>
      </c>
      <c r="I37" s="9">
        <f t="shared" ref="I37:I61" si="16">R6</f>
        <v>1225</v>
      </c>
      <c r="J37" s="12">
        <f t="shared" ref="J37:J61" si="17">R6/2</f>
        <v>612.5</v>
      </c>
      <c r="K37"/>
      <c r="M37"/>
      <c r="O37"/>
      <c r="S37"/>
    </row>
    <row r="38" spans="1:19">
      <c r="A38" s="5" t="s">
        <v>26</v>
      </c>
      <c r="B38" s="6" t="s">
        <v>27</v>
      </c>
      <c r="C38" s="51"/>
      <c r="D38" s="32">
        <f t="shared" si="12"/>
        <v>20.075483819160045</v>
      </c>
      <c r="E38" s="11">
        <f t="shared" si="13"/>
        <v>35.132096683530079</v>
      </c>
      <c r="F38" s="12">
        <f t="shared" si="14"/>
        <v>1220.1314400000001</v>
      </c>
      <c r="G38" s="9">
        <f t="shared" si="11"/>
        <v>1000.13144</v>
      </c>
      <c r="H38" s="34">
        <f t="shared" si="15"/>
        <v>605</v>
      </c>
      <c r="I38" s="9">
        <f t="shared" si="16"/>
        <v>385</v>
      </c>
      <c r="J38" s="12">
        <f t="shared" si="17"/>
        <v>192.5</v>
      </c>
      <c r="K38"/>
      <c r="M38"/>
      <c r="O38"/>
      <c r="S38"/>
    </row>
    <row r="39" spans="1:19">
      <c r="A39" s="5" t="s">
        <v>28</v>
      </c>
      <c r="B39" s="6" t="s">
        <v>29</v>
      </c>
      <c r="C39" s="51"/>
      <c r="D39" s="32">
        <f t="shared" si="12"/>
        <v>15</v>
      </c>
      <c r="E39" s="11">
        <f t="shared" si="13"/>
        <v>26.25</v>
      </c>
      <c r="F39" s="12">
        <f t="shared" si="14"/>
        <v>22276.924999999996</v>
      </c>
      <c r="G39" s="9">
        <f t="shared" si="11"/>
        <v>18501.174999999996</v>
      </c>
      <c r="H39" s="34">
        <f t="shared" si="15"/>
        <v>10383.312499999998</v>
      </c>
      <c r="I39" s="9">
        <f t="shared" si="16"/>
        <v>6607.5624999999991</v>
      </c>
      <c r="J39" s="12">
        <f t="shared" si="17"/>
        <v>3303.7812499999995</v>
      </c>
      <c r="K39"/>
      <c r="M39"/>
      <c r="O39"/>
      <c r="S39"/>
    </row>
    <row r="40" spans="1:19">
      <c r="A40" s="5" t="s">
        <v>30</v>
      </c>
      <c r="B40" s="6" t="s">
        <v>31</v>
      </c>
      <c r="C40" s="51"/>
      <c r="D40" s="32">
        <f t="shared" si="12"/>
        <v>15</v>
      </c>
      <c r="E40" s="11">
        <f t="shared" si="13"/>
        <v>26.249999999999996</v>
      </c>
      <c r="F40" s="12">
        <f t="shared" si="14"/>
        <v>3996.43993</v>
      </c>
      <c r="G40" s="9">
        <f t="shared" si="11"/>
        <v>3319.0772299999999</v>
      </c>
      <c r="H40" s="34">
        <f t="shared" si="15"/>
        <v>1862.747425</v>
      </c>
      <c r="I40" s="9">
        <f t="shared" si="16"/>
        <v>1185.3847249999999</v>
      </c>
      <c r="J40" s="12">
        <f t="shared" si="17"/>
        <v>592.69236249999994</v>
      </c>
      <c r="K40"/>
      <c r="M40"/>
      <c r="O40"/>
      <c r="S40"/>
    </row>
    <row r="41" spans="1:19">
      <c r="A41" s="5" t="s">
        <v>32</v>
      </c>
      <c r="B41" s="6" t="s">
        <v>33</v>
      </c>
      <c r="C41" s="51"/>
      <c r="D41" s="32">
        <f t="shared" si="12"/>
        <v>7</v>
      </c>
      <c r="E41" s="11">
        <f t="shared" si="13"/>
        <v>12.249999999999998</v>
      </c>
      <c r="F41" s="12">
        <f t="shared" si="14"/>
        <v>27440.000000000004</v>
      </c>
      <c r="G41" s="9">
        <f t="shared" si="11"/>
        <v>23781.333333333336</v>
      </c>
      <c r="H41" s="34">
        <f t="shared" si="15"/>
        <v>10061.333333333334</v>
      </c>
      <c r="I41" s="9">
        <f t="shared" si="16"/>
        <v>6402.666666666667</v>
      </c>
      <c r="J41" s="12">
        <f t="shared" si="17"/>
        <v>3201.3333333333335</v>
      </c>
      <c r="K41"/>
      <c r="M41"/>
      <c r="O41"/>
      <c r="S41"/>
    </row>
    <row r="42" spans="1:19">
      <c r="A42" s="5" t="s">
        <v>22</v>
      </c>
      <c r="B42" s="6" t="s">
        <v>34</v>
      </c>
      <c r="C42" s="51"/>
      <c r="D42" s="32">
        <f t="shared" si="12"/>
        <v>15.000000000000002</v>
      </c>
      <c r="E42" s="11">
        <f t="shared" si="13"/>
        <v>26.250000000000004</v>
      </c>
      <c r="F42" s="12">
        <f t="shared" si="14"/>
        <v>28566.019261999994</v>
      </c>
      <c r="G42" s="9">
        <f t="shared" si="11"/>
        <v>23724.321081999995</v>
      </c>
      <c r="H42" s="34">
        <f t="shared" si="15"/>
        <v>13314.669994999998</v>
      </c>
      <c r="I42" s="9">
        <f t="shared" si="16"/>
        <v>8472.971814999999</v>
      </c>
      <c r="J42" s="12">
        <f t="shared" si="17"/>
        <v>4236.4859074999995</v>
      </c>
      <c r="K42"/>
      <c r="M42"/>
      <c r="O42"/>
      <c r="S42"/>
    </row>
    <row r="43" spans="1:19">
      <c r="A43" s="5" t="s">
        <v>35</v>
      </c>
      <c r="B43" s="6" t="s">
        <v>36</v>
      </c>
      <c r="C43" s="51"/>
      <c r="D43" s="32">
        <f t="shared" si="12"/>
        <v>199.70282317979198</v>
      </c>
      <c r="E43" s="11">
        <f t="shared" si="13"/>
        <v>349.47994056463597</v>
      </c>
      <c r="F43" s="12">
        <f t="shared" si="14"/>
        <v>28883.54</v>
      </c>
      <c r="G43" s="9">
        <f t="shared" si="11"/>
        <v>22611.54</v>
      </c>
      <c r="H43" s="34">
        <f t="shared" si="15"/>
        <v>17248</v>
      </c>
      <c r="I43" s="9">
        <f t="shared" si="16"/>
        <v>10976</v>
      </c>
      <c r="J43" s="12">
        <f t="shared" si="17"/>
        <v>5488</v>
      </c>
      <c r="K43"/>
      <c r="M43"/>
      <c r="O43"/>
      <c r="S43"/>
    </row>
    <row r="44" spans="1:19">
      <c r="A44" s="5" t="s">
        <v>35</v>
      </c>
      <c r="B44" s="6" t="s">
        <v>37</v>
      </c>
      <c r="C44" s="51"/>
      <c r="D44" s="32">
        <f t="shared" si="12"/>
        <v>204.08163265306121</v>
      </c>
      <c r="E44" s="11">
        <f t="shared" si="13"/>
        <v>357.14285714285711</v>
      </c>
      <c r="F44" s="12">
        <f t="shared" si="14"/>
        <v>29458.559999999998</v>
      </c>
      <c r="G44" s="9">
        <f t="shared" si="11"/>
        <v>23058.559999999998</v>
      </c>
      <c r="H44" s="34">
        <f t="shared" si="15"/>
        <v>17600</v>
      </c>
      <c r="I44" s="9">
        <f t="shared" si="16"/>
        <v>11200</v>
      </c>
      <c r="J44" s="12">
        <f t="shared" si="17"/>
        <v>5600</v>
      </c>
      <c r="K44"/>
      <c r="M44"/>
      <c r="O44"/>
      <c r="S44"/>
    </row>
    <row r="45" spans="1:19">
      <c r="A45" s="5" t="s">
        <v>38</v>
      </c>
      <c r="B45" s="6" t="s">
        <v>39</v>
      </c>
      <c r="C45" s="51"/>
      <c r="D45" s="32">
        <f t="shared" si="12"/>
        <v>109.20050669035106</v>
      </c>
      <c r="E45" s="11">
        <f t="shared" si="13"/>
        <v>191.10088670811436</v>
      </c>
      <c r="F45" s="12">
        <f t="shared" si="14"/>
        <v>234615.34</v>
      </c>
      <c r="G45" s="9">
        <f t="shared" si="11"/>
        <v>184615.34</v>
      </c>
      <c r="H45" s="34">
        <f t="shared" si="15"/>
        <v>137500</v>
      </c>
      <c r="I45" s="9">
        <f t="shared" si="16"/>
        <v>87500</v>
      </c>
      <c r="J45" s="12">
        <f t="shared" si="17"/>
        <v>43750</v>
      </c>
      <c r="K45"/>
      <c r="M45"/>
      <c r="O45"/>
      <c r="S45"/>
    </row>
    <row r="46" spans="1:19">
      <c r="A46" s="5" t="s">
        <v>40</v>
      </c>
      <c r="B46" s="6" t="s">
        <v>41</v>
      </c>
      <c r="C46" s="51"/>
      <c r="D46" s="32">
        <f t="shared" si="12"/>
        <v>15</v>
      </c>
      <c r="E46" s="11">
        <f t="shared" si="13"/>
        <v>26.25</v>
      </c>
      <c r="F46" s="12">
        <f t="shared" si="14"/>
        <v>64818.486449599994</v>
      </c>
      <c r="G46" s="9">
        <f t="shared" si="11"/>
        <v>53832.302305599995</v>
      </c>
      <c r="H46" s="34">
        <f t="shared" si="15"/>
        <v>30212.006395999997</v>
      </c>
      <c r="I46" s="9">
        <f t="shared" si="16"/>
        <v>19225.822251999998</v>
      </c>
      <c r="J46" s="12">
        <f t="shared" si="17"/>
        <v>9612.9111259999991</v>
      </c>
      <c r="K46"/>
      <c r="M46"/>
      <c r="O46"/>
      <c r="S46"/>
    </row>
    <row r="47" spans="1:19">
      <c r="A47" s="5" t="s">
        <v>42</v>
      </c>
      <c r="B47" s="6" t="s">
        <v>43</v>
      </c>
      <c r="C47" s="51"/>
      <c r="D47" s="32">
        <f t="shared" si="12"/>
        <v>15</v>
      </c>
      <c r="E47" s="11">
        <f t="shared" si="13"/>
        <v>26.25</v>
      </c>
      <c r="F47" s="12">
        <f t="shared" si="14"/>
        <v>9606.4439265000019</v>
      </c>
      <c r="G47" s="9">
        <f t="shared" si="11"/>
        <v>7978.233091500002</v>
      </c>
      <c r="H47" s="34">
        <f t="shared" si="15"/>
        <v>4477.579796250001</v>
      </c>
      <c r="I47" s="9">
        <f t="shared" si="16"/>
        <v>2849.3689612500007</v>
      </c>
      <c r="J47" s="12">
        <f t="shared" si="17"/>
        <v>1424.6844806250003</v>
      </c>
      <c r="K47"/>
      <c r="M47"/>
      <c r="O47"/>
      <c r="S47"/>
    </row>
    <row r="48" spans="1:19">
      <c r="A48" s="5" t="s">
        <v>42</v>
      </c>
      <c r="B48" s="6" t="s">
        <v>44</v>
      </c>
      <c r="C48" s="51"/>
      <c r="D48" s="32">
        <f t="shared" si="12"/>
        <v>17.215993493994077</v>
      </c>
      <c r="E48" s="11">
        <f t="shared" si="13"/>
        <v>30.127988614489638</v>
      </c>
      <c r="F48" s="12">
        <f t="shared" si="14"/>
        <v>4003.8571999999999</v>
      </c>
      <c r="G48" s="9">
        <f t="shared" si="11"/>
        <v>3303.8571999999999</v>
      </c>
      <c r="H48" s="34">
        <f t="shared" si="15"/>
        <v>1925</v>
      </c>
      <c r="I48" s="9">
        <f t="shared" si="16"/>
        <v>1225</v>
      </c>
      <c r="J48" s="12">
        <f t="shared" si="17"/>
        <v>612.5</v>
      </c>
      <c r="K48"/>
      <c r="M48"/>
      <c r="O48"/>
      <c r="S48"/>
    </row>
    <row r="49" spans="1:19">
      <c r="A49" s="5" t="s">
        <v>42</v>
      </c>
      <c r="B49" s="6" t="s">
        <v>45</v>
      </c>
      <c r="C49" s="51"/>
      <c r="D49" s="32">
        <f t="shared" si="12"/>
        <v>15</v>
      </c>
      <c r="E49" s="11">
        <f t="shared" si="13"/>
        <v>26.25</v>
      </c>
      <c r="F49" s="12">
        <f t="shared" si="14"/>
        <v>4658.9656800000002</v>
      </c>
      <c r="G49" s="9">
        <f t="shared" si="11"/>
        <v>3869.3104800000001</v>
      </c>
      <c r="H49" s="34">
        <f t="shared" si="15"/>
        <v>2171.5518000000002</v>
      </c>
      <c r="I49" s="9">
        <f t="shared" si="16"/>
        <v>1381.8966</v>
      </c>
      <c r="J49" s="12">
        <f t="shared" si="17"/>
        <v>690.94830000000002</v>
      </c>
      <c r="K49"/>
      <c r="M49"/>
      <c r="O49"/>
      <c r="S49"/>
    </row>
    <row r="50" spans="1:19">
      <c r="A50" s="5" t="s">
        <v>46</v>
      </c>
      <c r="B50" s="6" t="s">
        <v>47</v>
      </c>
      <c r="C50" s="51"/>
      <c r="D50" s="32">
        <f t="shared" si="12"/>
        <v>15</v>
      </c>
      <c r="E50" s="11">
        <f t="shared" si="13"/>
        <v>26.25</v>
      </c>
      <c r="F50" s="12">
        <f t="shared" si="14"/>
        <v>61416.701360000006</v>
      </c>
      <c r="G50" s="9">
        <f t="shared" si="11"/>
        <v>51007.090960000009</v>
      </c>
      <c r="H50" s="34">
        <f t="shared" si="15"/>
        <v>28626.428600000003</v>
      </c>
      <c r="I50" s="9">
        <f t="shared" si="16"/>
        <v>18216.818200000002</v>
      </c>
      <c r="J50" s="12">
        <f t="shared" si="17"/>
        <v>9108.4091000000008</v>
      </c>
      <c r="K50"/>
      <c r="M50"/>
      <c r="O50"/>
      <c r="S50"/>
    </row>
    <row r="51" spans="1:19">
      <c r="A51" s="5" t="s">
        <v>48</v>
      </c>
      <c r="B51" s="6" t="s">
        <v>49</v>
      </c>
      <c r="C51" s="51"/>
      <c r="D51" s="32">
        <f t="shared" si="12"/>
        <v>15</v>
      </c>
      <c r="E51" s="11">
        <f t="shared" si="13"/>
        <v>26.25</v>
      </c>
      <c r="F51" s="12">
        <f t="shared" si="14"/>
        <v>10995.350330000001</v>
      </c>
      <c r="G51" s="9">
        <f t="shared" si="11"/>
        <v>9131.7316300000002</v>
      </c>
      <c r="H51" s="34">
        <f t="shared" si="15"/>
        <v>5124.9514250000002</v>
      </c>
      <c r="I51" s="9">
        <f t="shared" si="16"/>
        <v>3261.3327250000002</v>
      </c>
      <c r="J51" s="12">
        <f t="shared" si="17"/>
        <v>1630.6663625000001</v>
      </c>
      <c r="K51"/>
      <c r="M51"/>
      <c r="O51"/>
      <c r="S51"/>
    </row>
    <row r="52" spans="1:19">
      <c r="A52" s="5" t="s">
        <v>50</v>
      </c>
      <c r="B52" s="6" t="s">
        <v>51</v>
      </c>
      <c r="C52" s="51"/>
      <c r="D52" s="32">
        <f t="shared" si="12"/>
        <v>34.265350877192986</v>
      </c>
      <c r="E52" s="11">
        <f t="shared" si="13"/>
        <v>59.964364035087719</v>
      </c>
      <c r="F52" s="12">
        <f t="shared" si="14"/>
        <v>115.68191999999999</v>
      </c>
      <c r="G52" s="9">
        <f t="shared" si="11"/>
        <v>95.681919999999991</v>
      </c>
      <c r="H52" s="34">
        <f t="shared" si="15"/>
        <v>55</v>
      </c>
      <c r="I52" s="9">
        <f t="shared" si="16"/>
        <v>35</v>
      </c>
      <c r="J52" s="12">
        <f t="shared" si="17"/>
        <v>17.5</v>
      </c>
      <c r="K52"/>
      <c r="M52"/>
      <c r="O52"/>
      <c r="S52"/>
    </row>
    <row r="53" spans="1:19">
      <c r="A53" s="5" t="s">
        <v>52</v>
      </c>
      <c r="B53" s="6" t="s">
        <v>53</v>
      </c>
      <c r="C53" s="51"/>
      <c r="D53" s="32">
        <f t="shared" si="12"/>
        <v>15</v>
      </c>
      <c r="E53" s="11">
        <f t="shared" si="13"/>
        <v>26.25</v>
      </c>
      <c r="F53" s="12">
        <f t="shared" si="14"/>
        <v>90.913796200000007</v>
      </c>
      <c r="G53" s="9">
        <f t="shared" si="11"/>
        <v>75.504678200000001</v>
      </c>
      <c r="H53" s="34">
        <f t="shared" si="15"/>
        <v>42.375074499999997</v>
      </c>
      <c r="I53" s="9">
        <f t="shared" si="16"/>
        <v>26.965956499999997</v>
      </c>
      <c r="J53" s="12">
        <f t="shared" si="17"/>
        <v>13.482978249999999</v>
      </c>
      <c r="K53"/>
      <c r="M53"/>
      <c r="O53"/>
      <c r="S53"/>
    </row>
    <row r="54" spans="1:19">
      <c r="A54" s="5" t="s">
        <v>50</v>
      </c>
      <c r="B54" s="6" t="s">
        <v>54</v>
      </c>
      <c r="C54" s="51"/>
      <c r="D54" s="32">
        <f t="shared" si="12"/>
        <v>15</v>
      </c>
      <c r="E54" s="11">
        <f t="shared" si="13"/>
        <v>26.25</v>
      </c>
      <c r="F54" s="12">
        <f t="shared" si="14"/>
        <v>220.03656786666662</v>
      </c>
      <c r="G54" s="9">
        <f t="shared" si="11"/>
        <v>190.43523586666663</v>
      </c>
      <c r="H54" s="34">
        <f t="shared" si="15"/>
        <v>81.403662999999995</v>
      </c>
      <c r="I54" s="9">
        <f t="shared" si="16"/>
        <v>51.802330999999995</v>
      </c>
      <c r="J54" s="12">
        <f t="shared" si="17"/>
        <v>25.901165499999998</v>
      </c>
      <c r="K54"/>
      <c r="M54"/>
      <c r="O54"/>
      <c r="S54"/>
    </row>
    <row r="55" spans="1:19">
      <c r="A55" s="5" t="s">
        <v>32</v>
      </c>
      <c r="B55" s="6" t="s">
        <v>55</v>
      </c>
      <c r="C55" s="51"/>
      <c r="D55" s="32">
        <f t="shared" si="12"/>
        <v>7</v>
      </c>
      <c r="E55" s="11">
        <f t="shared" si="13"/>
        <v>12.25</v>
      </c>
      <c r="F55" s="12">
        <f t="shared" si="14"/>
        <v>9530.5000000000018</v>
      </c>
      <c r="G55" s="9">
        <f t="shared" si="11"/>
        <v>8259.7666666666682</v>
      </c>
      <c r="H55" s="34">
        <f t="shared" si="15"/>
        <v>3494.5166666666673</v>
      </c>
      <c r="I55" s="9">
        <f t="shared" si="16"/>
        <v>2223.7833333333338</v>
      </c>
      <c r="J55" s="12">
        <f t="shared" si="17"/>
        <v>1111.8916666666669</v>
      </c>
      <c r="K55"/>
      <c r="M55"/>
      <c r="O55"/>
      <c r="S55"/>
    </row>
    <row r="56" spans="1:19">
      <c r="A56" s="5" t="s">
        <v>35</v>
      </c>
      <c r="B56" s="6" t="s">
        <v>56</v>
      </c>
      <c r="C56" s="51"/>
      <c r="D56" s="32">
        <f t="shared" si="12"/>
        <v>42</v>
      </c>
      <c r="E56" s="11">
        <f t="shared" si="13"/>
        <v>63</v>
      </c>
      <c r="F56" s="12">
        <f t="shared" si="14"/>
        <v>149926.74666666664</v>
      </c>
      <c r="G56" s="9">
        <f t="shared" si="11"/>
        <v>115328.26666666665</v>
      </c>
      <c r="H56" s="34">
        <f t="shared" si="15"/>
        <v>86496.199999999983</v>
      </c>
      <c r="I56" s="9">
        <f t="shared" si="16"/>
        <v>51897.719999999994</v>
      </c>
      <c r="J56" s="12">
        <f t="shared" si="17"/>
        <v>25948.859999999997</v>
      </c>
      <c r="K56"/>
      <c r="M56"/>
      <c r="O56"/>
      <c r="S56"/>
    </row>
    <row r="57" spans="1:19">
      <c r="A57" s="5" t="s">
        <v>35</v>
      </c>
      <c r="B57" s="6" t="s">
        <v>57</v>
      </c>
      <c r="C57" s="51"/>
      <c r="D57" s="32">
        <f t="shared" si="12"/>
        <v>42</v>
      </c>
      <c r="E57" s="11">
        <f t="shared" si="13"/>
        <v>62.999999999999993</v>
      </c>
      <c r="F57" s="12">
        <f t="shared" si="14"/>
        <v>243769.58666666667</v>
      </c>
      <c r="G57" s="9">
        <f t="shared" si="11"/>
        <v>187515.06666666665</v>
      </c>
      <c r="H57" s="34">
        <f t="shared" si="15"/>
        <v>140636.29999999999</v>
      </c>
      <c r="I57" s="9">
        <f t="shared" si="16"/>
        <v>84381.78</v>
      </c>
      <c r="J57" s="12">
        <f t="shared" si="17"/>
        <v>42190.89</v>
      </c>
      <c r="K57"/>
      <c r="M57"/>
      <c r="O57"/>
      <c r="S57"/>
    </row>
    <row r="58" spans="1:19">
      <c r="A58" s="5" t="s">
        <v>35</v>
      </c>
      <c r="B58" s="6" t="s">
        <v>58</v>
      </c>
      <c r="C58" s="51"/>
      <c r="D58" s="32">
        <f t="shared" si="12"/>
        <v>41.999999999999993</v>
      </c>
      <c r="E58" s="11">
        <f t="shared" si="13"/>
        <v>62.999999999999993</v>
      </c>
      <c r="F58" s="12">
        <f t="shared" si="14"/>
        <v>2598.0427199999995</v>
      </c>
      <c r="G58" s="9">
        <f t="shared" si="11"/>
        <v>1998.4943999999996</v>
      </c>
      <c r="H58" s="34">
        <f t="shared" si="15"/>
        <v>1498.8707999999997</v>
      </c>
      <c r="I58" s="9">
        <f t="shared" si="16"/>
        <v>899.32247999999981</v>
      </c>
      <c r="J58" s="12">
        <f t="shared" si="17"/>
        <v>449.66123999999991</v>
      </c>
      <c r="K58"/>
      <c r="M58"/>
      <c r="O58"/>
      <c r="S58"/>
    </row>
    <row r="59" spans="1:19">
      <c r="A59" s="5" t="s">
        <v>59</v>
      </c>
      <c r="B59" s="6" t="s">
        <v>60</v>
      </c>
      <c r="C59" s="51"/>
      <c r="D59" s="32">
        <f t="shared" si="12"/>
        <v>28</v>
      </c>
      <c r="E59" s="11">
        <f t="shared" si="13"/>
        <v>41.999999999999993</v>
      </c>
      <c r="F59" s="12">
        <f t="shared" si="14"/>
        <v>59824.800000000003</v>
      </c>
      <c r="G59" s="9">
        <f t="shared" si="11"/>
        <v>46530.400000000001</v>
      </c>
      <c r="H59" s="34">
        <f t="shared" si="15"/>
        <v>33236</v>
      </c>
      <c r="I59" s="9">
        <f t="shared" si="16"/>
        <v>19941.599999999999</v>
      </c>
      <c r="J59" s="12">
        <f t="shared" si="17"/>
        <v>9970.7999999999993</v>
      </c>
      <c r="K59"/>
      <c r="M59"/>
      <c r="O59"/>
      <c r="S59"/>
    </row>
    <row r="60" spans="1:19">
      <c r="A60" s="5" t="s">
        <v>38</v>
      </c>
      <c r="B60" s="6" t="s">
        <v>61</v>
      </c>
      <c r="C60" s="51"/>
      <c r="D60" s="32">
        <f t="shared" si="12"/>
        <v>73.028934732179522</v>
      </c>
      <c r="E60" s="11">
        <f t="shared" si="13"/>
        <v>109.54340209826928</v>
      </c>
      <c r="F60" s="12">
        <f t="shared" si="14"/>
        <v>427553.89333333331</v>
      </c>
      <c r="G60" s="9">
        <f t="shared" si="11"/>
        <v>325553.89333333331</v>
      </c>
      <c r="H60" s="34">
        <f t="shared" si="15"/>
        <v>255000</v>
      </c>
      <c r="I60" s="9">
        <f t="shared" si="16"/>
        <v>153000</v>
      </c>
      <c r="J60" s="12">
        <f t="shared" si="17"/>
        <v>76500</v>
      </c>
      <c r="K60"/>
      <c r="M60"/>
      <c r="O60"/>
      <c r="S60"/>
    </row>
    <row r="61" spans="1:19">
      <c r="A61" s="5" t="s">
        <v>38</v>
      </c>
      <c r="B61" s="6" t="s">
        <v>62</v>
      </c>
      <c r="C61" s="51"/>
      <c r="D61" s="32">
        <f t="shared" si="12"/>
        <v>82.809235665342456</v>
      </c>
      <c r="E61" s="11">
        <f t="shared" si="13"/>
        <v>124.21385349801368</v>
      </c>
      <c r="F61" s="12">
        <f t="shared" si="14"/>
        <v>425244.45333333337</v>
      </c>
      <c r="G61" s="9">
        <f>U30-L30+H61</f>
        <v>323244.45333333337</v>
      </c>
      <c r="H61" s="34">
        <f t="shared" si="15"/>
        <v>255000</v>
      </c>
      <c r="I61" s="9">
        <f t="shared" si="16"/>
        <v>153000</v>
      </c>
      <c r="J61" s="12">
        <f t="shared" si="17"/>
        <v>76500</v>
      </c>
      <c r="K61"/>
      <c r="M61"/>
      <c r="O61"/>
      <c r="S61"/>
    </row>
    <row r="62" spans="1:19">
      <c r="K62"/>
      <c r="M62"/>
      <c r="O62"/>
      <c r="S62"/>
    </row>
    <row r="63" spans="1:19">
      <c r="K63"/>
      <c r="M63"/>
      <c r="O63"/>
      <c r="S63"/>
    </row>
    <row r="64" spans="1:19">
      <c r="K64"/>
      <c r="M64"/>
      <c r="O64"/>
      <c r="S64"/>
    </row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</sheetData>
  <mergeCells count="2">
    <mergeCell ref="C2:V4"/>
    <mergeCell ref="C32:C6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6A887-21AE-4283-A922-15C1096E5BB8}">
  <dimension ref="A2:K28"/>
  <sheetViews>
    <sheetView workbookViewId="0">
      <selection activeCell="A8" sqref="A8:XFD8"/>
    </sheetView>
  </sheetViews>
  <sheetFormatPr defaultRowHeight="15"/>
  <cols>
    <col min="2" max="2" width="12.5703125" bestFit="1" customWidth="1"/>
    <col min="3" max="3" width="4" hidden="1" customWidth="1"/>
    <col min="4" max="4" width="12" bestFit="1" customWidth="1"/>
    <col min="5" max="5" width="4" hidden="1" customWidth="1"/>
    <col min="8" max="8" width="11.7109375" bestFit="1" customWidth="1"/>
    <col min="9" max="9" width="12.7109375" bestFit="1" customWidth="1"/>
    <col min="10" max="10" width="10.42578125" customWidth="1"/>
  </cols>
  <sheetData>
    <row r="2" spans="1:11">
      <c r="B2" s="37" t="s">
        <v>10</v>
      </c>
      <c r="C2" s="38"/>
      <c r="D2" s="39" t="s">
        <v>11</v>
      </c>
      <c r="E2" s="38"/>
      <c r="F2" s="56" t="s">
        <v>14</v>
      </c>
      <c r="G2" s="52" t="s">
        <v>66</v>
      </c>
      <c r="H2" s="53" t="s">
        <v>67</v>
      </c>
      <c r="I2" s="54" t="s">
        <v>68</v>
      </c>
      <c r="J2" s="53" t="s">
        <v>69</v>
      </c>
      <c r="K2" s="55" t="s">
        <v>70</v>
      </c>
    </row>
    <row r="3" spans="1:11">
      <c r="A3" s="36" t="s">
        <v>23</v>
      </c>
      <c r="B3" s="35">
        <f>('Week 1'!L5+'Week 2'!L5+'Week 3'!L5+'Week 4'!L5+'Week 5'!L5)/5</f>
        <v>5546.2074779999994</v>
      </c>
      <c r="C3" s="25"/>
      <c r="D3" s="35">
        <f>('Week 1'!N5+'Week 2'!N5+'Week 3'!N5+'Week 4'!N5+'Week 5'!N5)/5</f>
        <v>7764.6904691999998</v>
      </c>
      <c r="E3" s="25"/>
      <c r="F3" s="57">
        <f>('Week 1'!R5+'Week 2'!R5+'Week 3'!R5+'Week 4'!R5+'Week 5'!R5)/5</f>
        <v>8407.7214148200001</v>
      </c>
      <c r="G3" s="58">
        <f>H3+B3</f>
        <v>30126.340776839999</v>
      </c>
      <c r="H3" s="7">
        <f>D3+F3-B3+I3</f>
        <v>24580.133298839999</v>
      </c>
      <c r="I3" s="7">
        <f>J3+B3</f>
        <v>13953.92889282</v>
      </c>
      <c r="J3" s="7">
        <f>F3</f>
        <v>8407.7214148200001</v>
      </c>
      <c r="K3" s="59">
        <f>F3/2</f>
        <v>4203.86070741</v>
      </c>
    </row>
    <row r="4" spans="1:11">
      <c r="A4" s="36" t="s">
        <v>25</v>
      </c>
      <c r="B4" s="35">
        <f>('Week 1'!L6+'Week 2'!L6+'Week 3'!L6+'Week 4'!L6+'Week 5'!L6)/5</f>
        <v>700</v>
      </c>
      <c r="C4" s="25"/>
      <c r="D4" s="35">
        <f>('Week 1'!N6+'Week 2'!N6+'Week 3'!N6+'Week 4'!N6+'Week 5'!N6)/5</f>
        <v>511.33672799999994</v>
      </c>
      <c r="E4" s="25"/>
      <c r="F4" s="57">
        <f>('Week 1'!R6+'Week 2'!R6+'Week 3'!R6+'Week 4'!R6+'Week 5'!R6)/5</f>
        <v>1074.0399130999999</v>
      </c>
      <c r="G4" s="58">
        <f t="shared" ref="G4:G28" si="0">H4+B4</f>
        <v>3359.4165542000001</v>
      </c>
      <c r="H4" s="7">
        <f t="shared" ref="H4:H28" si="1">D4+F4-B4+I4</f>
        <v>2659.4165542000001</v>
      </c>
      <c r="I4" s="7">
        <f t="shared" ref="I4:I28" si="2">J4+B4</f>
        <v>1774.0399130999999</v>
      </c>
      <c r="J4" s="7">
        <f t="shared" ref="J4:J28" si="3">F4</f>
        <v>1074.0399130999999</v>
      </c>
      <c r="K4" s="59">
        <f t="shared" ref="K4:K28" si="4">F4/2</f>
        <v>537.01995654999996</v>
      </c>
    </row>
    <row r="5" spans="1:11">
      <c r="A5" s="36" t="s">
        <v>27</v>
      </c>
      <c r="B5" s="35">
        <f>('Week 1'!L7+'Week 2'!L7+'Week 3'!L7+'Week 4'!L7+'Week 5'!L7)/5</f>
        <v>228.50846000000001</v>
      </c>
      <c r="C5" s="25"/>
      <c r="D5" s="35">
        <f>('Week 1'!N7+'Week 2'!N7+'Week 3'!N7+'Week 4'!N7+'Week 5'!N7)/5</f>
        <v>298.45594799999998</v>
      </c>
      <c r="E5" s="25"/>
      <c r="F5" s="57">
        <f>('Week 1'!R7+'Week 2'!R7+'Week 3'!R7+'Week 4'!R7+'Week 5'!R7)/5</f>
        <v>347.07807609999998</v>
      </c>
      <c r="G5" s="58">
        <f t="shared" si="0"/>
        <v>1221.1205602</v>
      </c>
      <c r="H5" s="7">
        <f t="shared" si="1"/>
        <v>992.61210019999987</v>
      </c>
      <c r="I5" s="7">
        <f t="shared" si="2"/>
        <v>575.58653609999999</v>
      </c>
      <c r="J5" s="7">
        <f t="shared" si="3"/>
        <v>347.07807609999998</v>
      </c>
      <c r="K5" s="59">
        <f t="shared" si="4"/>
        <v>173.53903804999999</v>
      </c>
    </row>
    <row r="6" spans="1:11">
      <c r="A6" s="36" t="s">
        <v>29</v>
      </c>
      <c r="B6" s="35">
        <f>('Week 1'!L8+'Week 2'!L8+'Week 3'!L8+'Week 4'!L8+'Week 5'!L8)/5</f>
        <v>3333.6149999999993</v>
      </c>
      <c r="C6" s="25"/>
      <c r="D6" s="35">
        <f>('Week 1'!N8+'Week 2'!N8+'Week 3'!N8+'Week 4'!N8+'Week 5'!N8)/5</f>
        <v>4667.0609999999997</v>
      </c>
      <c r="E6" s="25"/>
      <c r="F6" s="57">
        <f>('Week 1'!R8+'Week 2'!R8+'Week 3'!R8+'Week 4'!R8+'Week 5'!R8)/5</f>
        <v>5190.8298400000003</v>
      </c>
      <c r="G6" s="58">
        <f t="shared" si="0"/>
        <v>18382.33568</v>
      </c>
      <c r="H6" s="7">
        <f t="shared" si="1"/>
        <v>15048.72068</v>
      </c>
      <c r="I6" s="7">
        <f t="shared" si="2"/>
        <v>8524.4448400000001</v>
      </c>
      <c r="J6" s="7">
        <f t="shared" si="3"/>
        <v>5190.8298400000003</v>
      </c>
      <c r="K6" s="59">
        <f t="shared" si="4"/>
        <v>2595.4149200000002</v>
      </c>
    </row>
    <row r="7" spans="1:11">
      <c r="A7" s="36" t="s">
        <v>31</v>
      </c>
      <c r="B7" s="35">
        <f>('Week 1'!L9+'Week 2'!L9+'Week 3'!L9+'Week 4'!L9+'Week 5'!L9)/5</f>
        <v>631.50251999999989</v>
      </c>
      <c r="C7" s="25"/>
      <c r="D7" s="35">
        <f>('Week 1'!N9+'Week 2'!N9+'Week 3'!N9+'Week 4'!N9+'Week 5'!N9)/5</f>
        <v>884.10352799999998</v>
      </c>
      <c r="E7" s="25"/>
      <c r="F7" s="57">
        <f>('Week 1'!R9+'Week 2'!R9+'Week 3'!R9+'Week 4'!R9+'Week 5'!R9)/5</f>
        <v>972.08562569999992</v>
      </c>
      <c r="G7" s="58">
        <f t="shared" si="0"/>
        <v>3459.7772993999997</v>
      </c>
      <c r="H7" s="7">
        <f t="shared" si="1"/>
        <v>2828.2747793999997</v>
      </c>
      <c r="I7" s="7">
        <f t="shared" si="2"/>
        <v>1603.5881456999998</v>
      </c>
      <c r="J7" s="7">
        <f t="shared" si="3"/>
        <v>972.08562569999992</v>
      </c>
      <c r="K7" s="59">
        <f t="shared" si="4"/>
        <v>486.04281284999996</v>
      </c>
    </row>
    <row r="8" spans="1:11">
      <c r="A8" s="36" t="s">
        <v>33</v>
      </c>
      <c r="B8" s="35">
        <f>('Week 1'!L10+'Week 2'!L10+'Week 3'!L10+'Week 4'!L10+'Week 5'!L10)/5</f>
        <v>8339.7999999999993</v>
      </c>
      <c r="C8" s="25"/>
      <c r="D8" s="35">
        <f>('Week 1'!N10+'Week 2'!N10+'Week 3'!N10+'Week 4'!N10+'Week 5'!N10)/5</f>
        <v>25019.4</v>
      </c>
      <c r="E8" s="25"/>
      <c r="F8" s="57">
        <f>('Week 1'!R10+'Week 2'!R10+'Week 3'!R10+'Week 4'!R10+'Week 5'!R10)/5</f>
        <v>14248.219999999998</v>
      </c>
      <c r="G8" s="58">
        <f t="shared" si="0"/>
        <v>61855.64</v>
      </c>
      <c r="H8" s="7">
        <f t="shared" si="1"/>
        <v>53515.839999999997</v>
      </c>
      <c r="I8" s="7">
        <f t="shared" si="2"/>
        <v>22588.019999999997</v>
      </c>
      <c r="J8" s="7">
        <f t="shared" si="3"/>
        <v>14248.219999999998</v>
      </c>
      <c r="K8" s="59">
        <f t="shared" si="4"/>
        <v>7124.1099999999988</v>
      </c>
    </row>
    <row r="9" spans="1:11">
      <c r="A9" s="36" t="s">
        <v>34</v>
      </c>
      <c r="B9" s="35">
        <f>('Week 1'!L11+'Week 2'!L11+'Week 3'!L11+'Week 4'!L11+'Week 5'!L11)/5</f>
        <v>5546.2074779999994</v>
      </c>
      <c r="C9" s="25"/>
      <c r="D9" s="35">
        <f>('Week 1'!N11+'Week 2'!N11+'Week 3'!N11+'Week 4'!N11+'Week 5'!N11)/5</f>
        <v>7764.6904691999998</v>
      </c>
      <c r="E9" s="25"/>
      <c r="F9" s="57">
        <f>('Week 1'!R11+'Week 2'!R11+'Week 3'!R11+'Week 4'!R11+'Week 5'!R11)/5</f>
        <v>8407.7214148200001</v>
      </c>
      <c r="G9" s="58">
        <f t="shared" si="0"/>
        <v>30126.340776839999</v>
      </c>
      <c r="H9" s="7">
        <f t="shared" si="1"/>
        <v>24580.133298839999</v>
      </c>
      <c r="I9" s="7">
        <f t="shared" si="2"/>
        <v>13953.92889282</v>
      </c>
      <c r="J9" s="7">
        <f t="shared" si="3"/>
        <v>8407.7214148200001</v>
      </c>
      <c r="K9" s="59">
        <f t="shared" si="4"/>
        <v>4203.86070741</v>
      </c>
    </row>
    <row r="10" spans="1:11">
      <c r="A10" s="36" t="s">
        <v>36</v>
      </c>
      <c r="B10" s="35">
        <f>('Week 1'!L12+'Week 2'!L12+'Week 3'!L12+'Week 4'!L12+'Week 5'!L12)/5</f>
        <v>6272</v>
      </c>
      <c r="C10" s="25"/>
      <c r="D10" s="35">
        <f>('Week 1'!N12+'Week 2'!N12+'Week 3'!N12+'Week 4'!N12+'Week 5'!N12)/5</f>
        <v>876.23199999999997</v>
      </c>
      <c r="E10" s="25"/>
      <c r="F10" s="57">
        <f>('Week 1'!R12+'Week 2'!R12+'Week 3'!R12+'Week 4'!R12+'Week 5'!R12)/5</f>
        <v>8883.4501</v>
      </c>
      <c r="G10" s="58">
        <f t="shared" si="0"/>
        <v>24915.1322</v>
      </c>
      <c r="H10" s="7">
        <f t="shared" si="1"/>
        <v>18643.1322</v>
      </c>
      <c r="I10" s="7">
        <f t="shared" si="2"/>
        <v>15155.4501</v>
      </c>
      <c r="J10" s="7">
        <f t="shared" si="3"/>
        <v>8883.4501</v>
      </c>
      <c r="K10" s="59">
        <f t="shared" si="4"/>
        <v>4441.72505</v>
      </c>
    </row>
    <row r="11" spans="1:11">
      <c r="A11" s="36" t="s">
        <v>37</v>
      </c>
      <c r="B11" s="35">
        <f>('Week 1'!L13+'Week 2'!L13+'Week 3'!L13+'Week 4'!L13+'Week 5'!L13)/5</f>
        <v>6400</v>
      </c>
      <c r="C11" s="25"/>
      <c r="D11" s="35">
        <f>('Week 1'!N13+'Week 2'!N13+'Week 3'!N13+'Week 4'!N13+'Week 5'!N13)/5</f>
        <v>882.952</v>
      </c>
      <c r="E11" s="25"/>
      <c r="F11" s="57">
        <f>('Week 1'!R13+'Week 2'!R13+'Week 3'!R13+'Week 4'!R13+'Week 5'!R13)/5</f>
        <v>9063.7379000000001</v>
      </c>
      <c r="G11" s="58">
        <f t="shared" si="0"/>
        <v>25410.427799999998</v>
      </c>
      <c r="H11" s="7">
        <f t="shared" si="1"/>
        <v>19010.427799999998</v>
      </c>
      <c r="I11" s="7">
        <f t="shared" si="2"/>
        <v>15463.7379</v>
      </c>
      <c r="J11" s="7">
        <f t="shared" si="3"/>
        <v>9063.7379000000001</v>
      </c>
      <c r="K11" s="59">
        <f t="shared" si="4"/>
        <v>4531.86895</v>
      </c>
    </row>
    <row r="12" spans="1:11">
      <c r="A12" s="36" t="s">
        <v>39</v>
      </c>
      <c r="B12" s="35">
        <f>('Week 1'!L14+'Week 2'!L14+'Week 3'!L14+'Week 4'!L14+'Week 5'!L14)/5</f>
        <v>50000</v>
      </c>
      <c r="C12" s="25"/>
      <c r="D12" s="35">
        <f>('Week 1'!N14+'Week 2'!N14+'Week 3'!N14+'Week 4'!N14+'Week 5'!N14)/5</f>
        <v>9435.8879999999972</v>
      </c>
      <c r="E12" s="25"/>
      <c r="F12" s="57">
        <f>('Week 1'!R14+'Week 2'!R14+'Week 3'!R14+'Week 4'!R14+'Week 5'!R14)/5</f>
        <v>71061.104800000001</v>
      </c>
      <c r="G12" s="58">
        <f t="shared" si="0"/>
        <v>201558.09759999998</v>
      </c>
      <c r="H12" s="7">
        <f t="shared" si="1"/>
        <v>151558.09759999998</v>
      </c>
      <c r="I12" s="7">
        <f t="shared" si="2"/>
        <v>121061.1048</v>
      </c>
      <c r="J12" s="7">
        <f t="shared" si="3"/>
        <v>71061.104800000001</v>
      </c>
      <c r="K12" s="59">
        <f t="shared" si="4"/>
        <v>35530.5524</v>
      </c>
    </row>
    <row r="13" spans="1:11">
      <c r="A13" s="36" t="s">
        <v>41</v>
      </c>
      <c r="B13" s="35">
        <f>('Week 1'!L15+'Week 2'!L15+'Week 3'!L15+'Week 4'!L15+'Week 5'!L15)/5</f>
        <v>12989.427822799998</v>
      </c>
      <c r="C13" s="25"/>
      <c r="D13" s="35">
        <f>('Week 1'!N15+'Week 2'!N15+'Week 3'!N15+'Week 4'!N15+'Week 5'!N15)/5</f>
        <v>18185.19895192</v>
      </c>
      <c r="E13" s="25"/>
      <c r="F13" s="57">
        <f>('Week 1'!R15+'Week 2'!R15+'Week 3'!R15+'Week 4'!R15+'Week 5'!R15)/5</f>
        <v>19910.449475419999</v>
      </c>
      <c r="G13" s="58">
        <f t="shared" si="0"/>
        <v>70995.525725560001</v>
      </c>
      <c r="H13" s="7">
        <f t="shared" si="1"/>
        <v>58006.097902759997</v>
      </c>
      <c r="I13" s="7">
        <f t="shared" si="2"/>
        <v>32899.877298219995</v>
      </c>
      <c r="J13" s="7">
        <f t="shared" si="3"/>
        <v>19910.449475419999</v>
      </c>
      <c r="K13" s="59">
        <f t="shared" si="4"/>
        <v>9955.2247377099993</v>
      </c>
    </row>
    <row r="14" spans="1:11">
      <c r="A14" s="36" t="s">
        <v>43</v>
      </c>
      <c r="B14" s="35">
        <f>('Week 1'!L16+'Week 2'!L16+'Week 3'!L16+'Week 4'!L16+'Week 5'!L16)/5</f>
        <v>2325.2021299999997</v>
      </c>
      <c r="C14" s="25"/>
      <c r="D14" s="35">
        <f>('Week 1'!N16+'Week 2'!N16+'Week 3'!N16+'Week 4'!N16+'Week 5'!N16)/5</f>
        <v>3255.2829820000006</v>
      </c>
      <c r="E14" s="25"/>
      <c r="F14" s="57">
        <f>('Week 1'!R16+'Week 2'!R16+'Week 3'!R16+'Week 4'!R16+'Week 5'!R16)/5</f>
        <v>3502.9100330000001</v>
      </c>
      <c r="G14" s="58">
        <f t="shared" si="0"/>
        <v>12586.305178000001</v>
      </c>
      <c r="H14" s="7">
        <f t="shared" si="1"/>
        <v>10261.103048000001</v>
      </c>
      <c r="I14" s="7">
        <f t="shared" si="2"/>
        <v>5828.1121629999998</v>
      </c>
      <c r="J14" s="7">
        <f t="shared" si="3"/>
        <v>3502.9100330000001</v>
      </c>
      <c r="K14" s="59">
        <f t="shared" si="4"/>
        <v>1751.4550165000001</v>
      </c>
    </row>
    <row r="15" spans="1:11">
      <c r="A15" s="36" t="s">
        <v>44</v>
      </c>
      <c r="B15" s="35">
        <f>('Week 1'!L17+'Week 2'!L17+'Week 3'!L17+'Week 4'!L17+'Week 5'!L17)/5</f>
        <v>952.15905999999995</v>
      </c>
      <c r="C15" s="25"/>
      <c r="D15" s="35">
        <f>('Week 1'!N17+'Week 2'!N17+'Week 3'!N17+'Week 4'!N17+'Week 5'!N17)/5</f>
        <v>1307.794124</v>
      </c>
      <c r="E15" s="25"/>
      <c r="F15" s="57">
        <f>('Week 1'!R17+'Week 2'!R17+'Week 3'!R17+'Week 4'!R17+'Week 5'!R17)/5</f>
        <v>1427.6170201999998</v>
      </c>
      <c r="G15" s="58">
        <f t="shared" si="0"/>
        <v>5115.1872243999996</v>
      </c>
      <c r="H15" s="7">
        <f t="shared" si="1"/>
        <v>4163.0281643999997</v>
      </c>
      <c r="I15" s="7">
        <f t="shared" si="2"/>
        <v>2379.7760801999998</v>
      </c>
      <c r="J15" s="7">
        <f t="shared" si="3"/>
        <v>1427.6170201999998</v>
      </c>
      <c r="K15" s="59">
        <f t="shared" si="4"/>
        <v>713.80851009999992</v>
      </c>
    </row>
    <row r="16" spans="1:11">
      <c r="A16" s="36" t="s">
        <v>45</v>
      </c>
      <c r="B16" s="35">
        <f>('Week 1'!L18+'Week 2'!L18+'Week 3'!L18+'Week 4'!L18+'Week 5'!L18)/5</f>
        <v>1291.2368199999999</v>
      </c>
      <c r="C16" s="25"/>
      <c r="D16" s="35">
        <f>('Week 1'!N18+'Week 2'!N18+'Week 3'!N18+'Week 4'!N18+'Week 5'!N18)/5</f>
        <v>1807.7315480000002</v>
      </c>
      <c r="E16" s="25"/>
      <c r="F16" s="57">
        <f>('Week 1'!R18+'Week 2'!R18+'Week 3'!R18+'Week 4'!R18+'Week 5'!R18)/5</f>
        <v>1923.2626601999996</v>
      </c>
      <c r="G16" s="58">
        <f t="shared" si="0"/>
        <v>6945.493688399999</v>
      </c>
      <c r="H16" s="7">
        <f t="shared" si="1"/>
        <v>5654.2568683999989</v>
      </c>
      <c r="I16" s="7">
        <f t="shared" si="2"/>
        <v>3214.4994801999992</v>
      </c>
      <c r="J16" s="7">
        <f t="shared" si="3"/>
        <v>1923.2626601999996</v>
      </c>
      <c r="K16" s="59">
        <f t="shared" si="4"/>
        <v>961.63133009999979</v>
      </c>
    </row>
    <row r="17" spans="1:11">
      <c r="A17" s="36" t="s">
        <v>47</v>
      </c>
      <c r="B17" s="35">
        <f>('Week 1'!L19+'Week 2'!L19+'Week 3'!L19+'Week 4'!L19+'Week 5'!L19)/5</f>
        <v>16744.504919999999</v>
      </c>
      <c r="C17" s="25"/>
      <c r="D17" s="35">
        <f>('Week 1'!N19+'Week 2'!N19+'Week 3'!N19+'Week 4'!N19+'Week 5'!N19)/5</f>
        <v>23442.306887999999</v>
      </c>
      <c r="E17" s="25"/>
      <c r="F17" s="57">
        <f>('Week 1'!R19+'Week 2'!R19+'Week 3'!R19+'Week 4'!R19+'Week 5'!R19)/5</f>
        <v>25802.562242800002</v>
      </c>
      <c r="G17" s="58">
        <f t="shared" si="0"/>
        <v>91791.936293600011</v>
      </c>
      <c r="H17" s="7">
        <f t="shared" si="1"/>
        <v>75047.431373600004</v>
      </c>
      <c r="I17" s="7">
        <f t="shared" si="2"/>
        <v>42547.067162799998</v>
      </c>
      <c r="J17" s="7">
        <f t="shared" si="3"/>
        <v>25802.562242800002</v>
      </c>
      <c r="K17" s="59">
        <f t="shared" si="4"/>
        <v>12901.281121400001</v>
      </c>
    </row>
    <row r="18" spans="1:11">
      <c r="A18" s="36" t="s">
        <v>49</v>
      </c>
      <c r="B18" s="35">
        <f>('Week 1'!L20+'Week 2'!L20+'Week 3'!L20+'Week 4'!L20+'Week 5'!L20)/5</f>
        <v>2542.5087199999994</v>
      </c>
      <c r="C18" s="25"/>
      <c r="D18" s="35">
        <f>('Week 1'!N20+'Week 2'!N20+'Week 3'!N20+'Week 4'!N20+'Week 5'!N20)/5</f>
        <v>3559.5122080000001</v>
      </c>
      <c r="E18" s="25"/>
      <c r="F18" s="57">
        <f>('Week 1'!R20+'Week 2'!R20+'Week 3'!R20+'Week 4'!R20+'Week 5'!R20)/5</f>
        <v>3744.0778437999993</v>
      </c>
      <c r="G18" s="58">
        <f t="shared" si="0"/>
        <v>13590.176615599999</v>
      </c>
      <c r="H18" s="7">
        <f t="shared" si="1"/>
        <v>11047.6678956</v>
      </c>
      <c r="I18" s="7">
        <f t="shared" si="2"/>
        <v>6286.5865637999987</v>
      </c>
      <c r="J18" s="7">
        <f t="shared" si="3"/>
        <v>3744.0778437999993</v>
      </c>
      <c r="K18" s="59">
        <f t="shared" si="4"/>
        <v>1872.0389218999997</v>
      </c>
    </row>
    <row r="19" spans="1:11">
      <c r="A19" s="36" t="s">
        <v>51</v>
      </c>
      <c r="B19" s="35">
        <f>('Week 1'!L21+'Week 2'!L21+'Week 3'!L21+'Week 4'!L21+'Week 5'!L21)/5</f>
        <v>20.045300000000001</v>
      </c>
      <c r="C19" s="25"/>
      <c r="D19" s="35">
        <f>('Week 1'!N21+'Week 2'!N21+'Week 3'!N21+'Week 4'!N21+'Week 5'!N21)/5</f>
        <v>37.999866666666662</v>
      </c>
      <c r="E19" s="25"/>
      <c r="F19" s="57">
        <f>('Week 1'!R21+'Week 2'!R21+'Week 3'!R21+'Week 4'!R21+'Week 5'!R21)/5</f>
        <v>34.229762000000001</v>
      </c>
      <c r="G19" s="58">
        <f t="shared" si="0"/>
        <v>126.50469066666666</v>
      </c>
      <c r="H19" s="7">
        <f t="shared" si="1"/>
        <v>106.45939066666666</v>
      </c>
      <c r="I19" s="7">
        <f t="shared" si="2"/>
        <v>54.275062000000005</v>
      </c>
      <c r="J19" s="7">
        <f t="shared" si="3"/>
        <v>34.229762000000001</v>
      </c>
      <c r="K19" s="59">
        <f t="shared" si="4"/>
        <v>17.114881</v>
      </c>
    </row>
    <row r="20" spans="1:11">
      <c r="A20" s="36" t="s">
        <v>53</v>
      </c>
      <c r="B20" s="35">
        <f>('Week 1'!L22+'Week 2'!L22+'Week 3'!L22+'Week 4'!L22+'Week 5'!L22)/5</f>
        <v>29.528506000000004</v>
      </c>
      <c r="C20" s="25"/>
      <c r="D20" s="35">
        <f>('Week 1'!N22+'Week 2'!N22+'Week 3'!N22+'Week 4'!N22+'Week 5'!N22)/5</f>
        <v>41.339908400000006</v>
      </c>
      <c r="E20" s="25"/>
      <c r="F20" s="57">
        <f>('Week 1'!R22+'Week 2'!R22+'Week 3'!R22+'Week 4'!R22+'Week 5'!R22)/5</f>
        <v>42.307682732000011</v>
      </c>
      <c r="G20" s="58">
        <f t="shared" si="0"/>
        <v>155.48377986400001</v>
      </c>
      <c r="H20" s="7">
        <f t="shared" si="1"/>
        <v>125.95527386400002</v>
      </c>
      <c r="I20" s="7">
        <f t="shared" si="2"/>
        <v>71.836188732000011</v>
      </c>
      <c r="J20" s="7">
        <f t="shared" si="3"/>
        <v>42.307682732000011</v>
      </c>
      <c r="K20" s="59">
        <f t="shared" si="4"/>
        <v>21.153841366000005</v>
      </c>
    </row>
    <row r="21" spans="1:11">
      <c r="A21" s="36" t="s">
        <v>54</v>
      </c>
      <c r="B21" s="35">
        <f>('Week 1'!L23+'Week 2'!L23+'Week 3'!L23+'Week 4'!L23+'Week 5'!L23)/5</f>
        <v>44.621126399999994</v>
      </c>
      <c r="C21" s="25"/>
      <c r="D21" s="35">
        <f>('Week 1'!N23+'Week 2'!N23+'Week 3'!N23+'Week 4'!N23+'Week 5'!N23)/5</f>
        <v>130.88863743999997</v>
      </c>
      <c r="E21" s="25"/>
      <c r="F21" s="57">
        <f>('Week 1'!R23+'Week 2'!R23+'Week 3'!R23+'Week 4'!R23+'Week 5'!R23)/5</f>
        <v>75.18039899999998</v>
      </c>
      <c r="G21" s="58">
        <f t="shared" si="0"/>
        <v>325.87056183999994</v>
      </c>
      <c r="H21" s="7">
        <f t="shared" si="1"/>
        <v>281.24943543999996</v>
      </c>
      <c r="I21" s="7">
        <f t="shared" si="2"/>
        <v>119.80152539999997</v>
      </c>
      <c r="J21" s="7">
        <f t="shared" si="3"/>
        <v>75.18039899999998</v>
      </c>
      <c r="K21" s="59">
        <f t="shared" si="4"/>
        <v>37.59019949999999</v>
      </c>
    </row>
    <row r="22" spans="1:11">
      <c r="A22" s="36" t="s">
        <v>55</v>
      </c>
      <c r="B22" s="35">
        <f>('Week 1'!L24+'Week 2'!L24+'Week 3'!L24+'Week 4'!L24+'Week 5'!L24)/5</f>
        <v>1154.1893333333333</v>
      </c>
      <c r="C22" s="25"/>
      <c r="D22" s="35">
        <f>('Week 1'!N24+'Week 2'!N24+'Week 3'!N24+'Week 4'!N24+'Week 5'!N24)/5</f>
        <v>2912.6439999999998</v>
      </c>
      <c r="E22" s="25"/>
      <c r="F22" s="57">
        <f>('Week 1'!R24+'Week 2'!R24+'Week 3'!R24+'Week 4'!R24+'Week 5'!R24)/5</f>
        <v>1836.6763333333336</v>
      </c>
      <c r="G22" s="58">
        <f t="shared" si="0"/>
        <v>7740.1859999999997</v>
      </c>
      <c r="H22" s="7">
        <f t="shared" si="1"/>
        <v>6585.996666666666</v>
      </c>
      <c r="I22" s="7">
        <f t="shared" si="2"/>
        <v>2990.8656666666666</v>
      </c>
      <c r="J22" s="7">
        <f t="shared" si="3"/>
        <v>1836.6763333333336</v>
      </c>
      <c r="K22" s="59">
        <f t="shared" si="4"/>
        <v>918.33816666666678</v>
      </c>
    </row>
    <row r="23" spans="1:11">
      <c r="A23" s="36" t="s">
        <v>56</v>
      </c>
      <c r="B23" s="35">
        <f>('Week 1'!L25+'Week 2'!L25+'Week 3'!L25+'Week 4'!L25+'Week 5'!L25)/5</f>
        <v>40044.367999999995</v>
      </c>
      <c r="C23" s="25"/>
      <c r="D23" s="35">
        <f>('Week 1'!N25+'Week 2'!N25+'Week 3'!N25+'Week 4'!N25+'Week 5'!N25)/5</f>
        <v>13348.122666666666</v>
      </c>
      <c r="E23" s="25"/>
      <c r="F23" s="57">
        <f>('Week 1'!R25+'Week 2'!R25+'Week 3'!R25+'Week 4'!R25+'Week 5'!R25)/5</f>
        <v>49220.542000000001</v>
      </c>
      <c r="G23" s="58">
        <f t="shared" si="0"/>
        <v>151833.57466666665</v>
      </c>
      <c r="H23" s="7">
        <f t="shared" si="1"/>
        <v>111789.20666666667</v>
      </c>
      <c r="I23" s="7">
        <f t="shared" si="2"/>
        <v>89264.91</v>
      </c>
      <c r="J23" s="7">
        <f t="shared" si="3"/>
        <v>49220.542000000001</v>
      </c>
      <c r="K23" s="59">
        <f t="shared" si="4"/>
        <v>24610.271000000001</v>
      </c>
    </row>
    <row r="24" spans="1:11">
      <c r="A24" s="36" t="s">
        <v>57</v>
      </c>
      <c r="B24" s="35">
        <f>('Week 1'!L26+'Week 2'!L26+'Week 3'!L26+'Week 4'!L26+'Week 5'!L26)/5</f>
        <v>71972.712</v>
      </c>
      <c r="C24" s="25"/>
      <c r="D24" s="35">
        <f>('Week 1'!N26+'Week 2'!N26+'Week 3'!N26+'Week 4'!N26+'Week 5'!N26)/5</f>
        <v>23990.904000000002</v>
      </c>
      <c r="E24" s="25"/>
      <c r="F24" s="57">
        <f>('Week 1'!R26+'Week 2'!R26+'Week 3'!R26+'Week 4'!R26+'Week 5'!R26)/5</f>
        <v>87044.537999999986</v>
      </c>
      <c r="G24" s="58">
        <f t="shared" si="0"/>
        <v>270052.69199999998</v>
      </c>
      <c r="H24" s="7">
        <f t="shared" si="1"/>
        <v>198079.97999999998</v>
      </c>
      <c r="I24" s="7">
        <f t="shared" si="2"/>
        <v>159017.25</v>
      </c>
      <c r="J24" s="7">
        <f t="shared" si="3"/>
        <v>87044.537999999986</v>
      </c>
      <c r="K24" s="59">
        <f t="shared" si="4"/>
        <v>43522.268999999993</v>
      </c>
    </row>
    <row r="25" spans="1:11">
      <c r="A25" s="36" t="s">
        <v>58</v>
      </c>
      <c r="B25" s="35">
        <f>('Week 1'!L27+'Week 2'!L27+'Week 3'!L27+'Week 4'!L27+'Week 5'!L27)/5</f>
        <v>756.71472799999992</v>
      </c>
      <c r="C25" s="25"/>
      <c r="D25" s="35">
        <f>('Week 1'!N27+'Week 2'!N27+'Week 3'!N27+'Week 4'!N27+'Week 5'!N27)/5</f>
        <v>252.23824266666665</v>
      </c>
      <c r="E25" s="25"/>
      <c r="F25" s="57">
        <f>('Week 1'!R27+'Week 2'!R27+'Week 3'!R27+'Week 4'!R27+'Week 5'!R27)/5</f>
        <v>907.04814199999987</v>
      </c>
      <c r="G25" s="58">
        <f t="shared" si="0"/>
        <v>2823.0492546666665</v>
      </c>
      <c r="H25" s="7">
        <f t="shared" si="1"/>
        <v>2066.3345266666665</v>
      </c>
      <c r="I25" s="7">
        <f t="shared" si="2"/>
        <v>1663.7628699999998</v>
      </c>
      <c r="J25" s="7">
        <f t="shared" si="3"/>
        <v>907.04814199999987</v>
      </c>
      <c r="K25" s="59">
        <f t="shared" si="4"/>
        <v>453.52407099999994</v>
      </c>
    </row>
    <row r="26" spans="1:11">
      <c r="A26" s="36" t="s">
        <v>60</v>
      </c>
      <c r="B26" s="35">
        <f>('Week 1'!L28+'Week 2'!L28+'Week 3'!L28+'Week 4'!L28+'Week 5'!L28)/5</f>
        <v>11147.248</v>
      </c>
      <c r="C26" s="25"/>
      <c r="D26" s="35">
        <f>('Week 1'!N28+'Week 2'!N28+'Week 3'!N28+'Week 4'!N28+'Week 5'!N28)/5</f>
        <v>5573.6239999999998</v>
      </c>
      <c r="E26" s="25"/>
      <c r="F26" s="57">
        <f>('Week 1'!R28+'Week 2'!R28+'Week 3'!R28+'Week 4'!R28+'Week 5'!R28)/5</f>
        <v>14431.2</v>
      </c>
      <c r="G26" s="58">
        <f t="shared" si="0"/>
        <v>45583.272000000004</v>
      </c>
      <c r="H26" s="7">
        <f t="shared" si="1"/>
        <v>34436.024000000005</v>
      </c>
      <c r="I26" s="7">
        <f t="shared" si="2"/>
        <v>25578.448</v>
      </c>
      <c r="J26" s="7">
        <f t="shared" si="3"/>
        <v>14431.2</v>
      </c>
      <c r="K26" s="59">
        <f t="shared" si="4"/>
        <v>7215.6</v>
      </c>
    </row>
    <row r="27" spans="1:11">
      <c r="A27" s="36" t="s">
        <v>61</v>
      </c>
      <c r="B27" s="35">
        <f>('Week 1'!L29+'Week 2'!L29+'Week 3'!L29+'Week 4'!L29+'Week 5'!L29)/5</f>
        <v>103574.07999999999</v>
      </c>
      <c r="C27" s="25"/>
      <c r="D27" s="35">
        <f>('Week 1'!N29+'Week 2'!N29+'Week 3'!N29+'Week 4'!N29+'Week 5'!N29)/5</f>
        <v>23897.421333333332</v>
      </c>
      <c r="E27" s="25"/>
      <c r="F27" s="57">
        <f>('Week 1'!R29+'Week 2'!R29+'Week 3'!R29+'Week 4'!R29+'Week 5'!R29)/5</f>
        <v>126676.51999999999</v>
      </c>
      <c r="G27" s="58">
        <f t="shared" si="0"/>
        <v>380824.54133333324</v>
      </c>
      <c r="H27" s="7">
        <f t="shared" si="1"/>
        <v>277250.46133333328</v>
      </c>
      <c r="I27" s="7">
        <f t="shared" si="2"/>
        <v>230250.59999999998</v>
      </c>
      <c r="J27" s="7">
        <f t="shared" si="3"/>
        <v>126676.51999999999</v>
      </c>
      <c r="K27" s="59">
        <f t="shared" si="4"/>
        <v>63338.259999999995</v>
      </c>
    </row>
    <row r="28" spans="1:11">
      <c r="A28" s="36" t="s">
        <v>62</v>
      </c>
      <c r="B28" s="35">
        <f>('Week 1'!L30+'Week 2'!L30+'Week 3'!L30+'Week 4'!L30+'Week 5'!L30)/5</f>
        <v>103520.91733333333</v>
      </c>
      <c r="C28" s="25"/>
      <c r="D28" s="35">
        <f>('Week 1'!N30+'Week 2'!N30+'Week 3'!N30+'Week 4'!N30+'Week 5'!N30)/5</f>
        <v>24017.541333333334</v>
      </c>
      <c r="E28" s="25"/>
      <c r="F28" s="57">
        <f>('Week 1'!R30+'Week 2'!R30+'Week 3'!R30+'Week 4'!R30+'Week 5'!R30)/5</f>
        <v>127491.71200000001</v>
      </c>
      <c r="G28" s="60">
        <f t="shared" si="0"/>
        <v>382521.8826666667</v>
      </c>
      <c r="H28" s="61">
        <f t="shared" si="1"/>
        <v>279000.96533333336</v>
      </c>
      <c r="I28" s="61">
        <f t="shared" si="2"/>
        <v>231012.62933333335</v>
      </c>
      <c r="J28" s="61">
        <f t="shared" si="3"/>
        <v>127491.71200000001</v>
      </c>
      <c r="K28" s="62">
        <f t="shared" si="4"/>
        <v>63745.856000000007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B4C-337E-47D7-B17E-6BBEFF9869DF}">
  <dimension ref="A3:D29"/>
  <sheetViews>
    <sheetView workbookViewId="0">
      <selection activeCell="B4" sqref="B4"/>
    </sheetView>
  </sheetViews>
  <sheetFormatPr defaultRowHeight="15"/>
  <cols>
    <col min="2" max="2" width="11.5703125" bestFit="1" customWidth="1"/>
    <col min="3" max="3" width="12.140625" bestFit="1" customWidth="1"/>
    <col min="4" max="4" width="11.5703125" bestFit="1" customWidth="1"/>
  </cols>
  <sheetData>
    <row r="3" spans="1:4">
      <c r="B3" s="40" t="s">
        <v>14</v>
      </c>
      <c r="C3" s="41" t="s">
        <v>11</v>
      </c>
      <c r="D3" s="42" t="s">
        <v>10</v>
      </c>
    </row>
    <row r="4" spans="1:4">
      <c r="A4" s="36" t="s">
        <v>23</v>
      </c>
      <c r="B4" s="43">
        <v>9705.8630864999996</v>
      </c>
      <c r="C4" s="44">
        <v>7764.6904691999998</v>
      </c>
      <c r="D4" s="44">
        <v>5546.2074779999994</v>
      </c>
    </row>
    <row r="5" spans="1:4">
      <c r="A5" s="36" t="s">
        <v>25</v>
      </c>
      <c r="B5" s="43">
        <v>1225</v>
      </c>
      <c r="C5" s="44">
        <v>511.33672799999994</v>
      </c>
      <c r="D5" s="44">
        <v>700</v>
      </c>
    </row>
    <row r="6" spans="1:4">
      <c r="A6" s="36" t="s">
        <v>27</v>
      </c>
      <c r="B6" s="43">
        <v>399.88980499999997</v>
      </c>
      <c r="C6" s="44">
        <v>298.45594799999998</v>
      </c>
      <c r="D6" s="44">
        <v>228.50846000000001</v>
      </c>
    </row>
    <row r="7" spans="1:4">
      <c r="A7" s="36" t="s">
        <v>29</v>
      </c>
      <c r="B7" s="43">
        <v>5833.8262500000001</v>
      </c>
      <c r="C7" s="44">
        <v>4667.0609999999997</v>
      </c>
      <c r="D7" s="44">
        <v>3333.6149999999993</v>
      </c>
    </row>
    <row r="8" spans="1:4">
      <c r="A8" s="36" t="s">
        <v>31</v>
      </c>
      <c r="B8" s="43">
        <v>1105.12941</v>
      </c>
      <c r="C8" s="44">
        <v>884.10352799999998</v>
      </c>
      <c r="D8" s="44">
        <v>631.50251999999989</v>
      </c>
    </row>
    <row r="9" spans="1:4">
      <c r="A9" s="36" t="s">
        <v>33</v>
      </c>
      <c r="B9" s="43">
        <v>14594.65</v>
      </c>
      <c r="C9" s="44">
        <v>25019.4</v>
      </c>
      <c r="D9" s="44">
        <v>8339.7999999999993</v>
      </c>
    </row>
    <row r="10" spans="1:4">
      <c r="A10" s="36" t="s">
        <v>34</v>
      </c>
      <c r="B10" s="43">
        <v>9705.8630864999996</v>
      </c>
      <c r="C10" s="44">
        <v>7764.6904691999998</v>
      </c>
      <c r="D10" s="44">
        <v>5546.2074779999994</v>
      </c>
    </row>
    <row r="11" spans="1:4">
      <c r="A11" s="36" t="s">
        <v>36</v>
      </c>
      <c r="B11" s="43">
        <v>10976</v>
      </c>
      <c r="C11" s="44">
        <v>876.23199999999997</v>
      </c>
      <c r="D11" s="44">
        <v>6272</v>
      </c>
    </row>
    <row r="12" spans="1:4">
      <c r="A12" s="36" t="s">
        <v>37</v>
      </c>
      <c r="B12" s="43">
        <v>11200</v>
      </c>
      <c r="C12" s="44">
        <v>882.952</v>
      </c>
      <c r="D12" s="44">
        <v>6400</v>
      </c>
    </row>
    <row r="13" spans="1:4">
      <c r="A13" s="36" t="s">
        <v>39</v>
      </c>
      <c r="B13" s="43">
        <v>87500</v>
      </c>
      <c r="C13" s="44">
        <v>9435.8879999999972</v>
      </c>
      <c r="D13" s="44">
        <v>50000</v>
      </c>
    </row>
    <row r="14" spans="1:4">
      <c r="A14" s="36" t="s">
        <v>41</v>
      </c>
      <c r="B14" s="43">
        <v>22731.4986899</v>
      </c>
      <c r="C14" s="44">
        <v>18185.19895192</v>
      </c>
      <c r="D14" s="44">
        <v>12989.427822799998</v>
      </c>
    </row>
    <row r="15" spans="1:4">
      <c r="A15" s="36" t="s">
        <v>43</v>
      </c>
      <c r="B15" s="43">
        <v>4069.1037274999994</v>
      </c>
      <c r="C15" s="44">
        <v>3255.2829820000006</v>
      </c>
      <c r="D15" s="44">
        <v>2325.2021299999997</v>
      </c>
    </row>
    <row r="16" spans="1:4">
      <c r="A16" s="36" t="s">
        <v>44</v>
      </c>
      <c r="B16" s="43">
        <v>1666.2783549999999</v>
      </c>
      <c r="C16" s="44">
        <v>1307.794124</v>
      </c>
      <c r="D16" s="44">
        <v>952.15905999999995</v>
      </c>
    </row>
    <row r="17" spans="1:4">
      <c r="A17" s="36" t="s">
        <v>45</v>
      </c>
      <c r="B17" s="43">
        <v>2259.6644349999997</v>
      </c>
      <c r="C17" s="44">
        <v>1807.7315480000002</v>
      </c>
      <c r="D17" s="44">
        <v>1291.2368199999999</v>
      </c>
    </row>
    <row r="18" spans="1:4">
      <c r="A18" s="36" t="s">
        <v>47</v>
      </c>
      <c r="B18" s="43">
        <v>29302.883610000001</v>
      </c>
      <c r="C18" s="44">
        <v>23442.306887999999</v>
      </c>
      <c r="D18" s="44">
        <v>16744.504919999999</v>
      </c>
    </row>
    <row r="19" spans="1:4">
      <c r="A19" s="36" t="s">
        <v>49</v>
      </c>
      <c r="B19" s="43">
        <v>4449.3902600000001</v>
      </c>
      <c r="C19" s="44">
        <v>3559.5122080000001</v>
      </c>
      <c r="D19" s="44">
        <v>2542.5087199999994</v>
      </c>
    </row>
    <row r="20" spans="1:4">
      <c r="A20" s="36" t="s">
        <v>51</v>
      </c>
      <c r="B20" s="43">
        <v>35.079274999999996</v>
      </c>
      <c r="C20" s="44">
        <v>37.999866666666662</v>
      </c>
      <c r="D20" s="44">
        <v>20.045300000000001</v>
      </c>
    </row>
    <row r="21" spans="1:4">
      <c r="A21" s="36" t="s">
        <v>53</v>
      </c>
      <c r="B21" s="43">
        <v>51.674885500000002</v>
      </c>
      <c r="C21" s="44">
        <v>41.339908400000006</v>
      </c>
      <c r="D21" s="44">
        <v>29.528506000000004</v>
      </c>
    </row>
    <row r="22" spans="1:4">
      <c r="A22" s="36" t="s">
        <v>54</v>
      </c>
      <c r="B22" s="43">
        <v>78.086971199999979</v>
      </c>
      <c r="C22" s="44">
        <v>130.88863743999997</v>
      </c>
      <c r="D22" s="44">
        <v>44.621126399999994</v>
      </c>
    </row>
    <row r="23" spans="1:4">
      <c r="A23" s="36" t="s">
        <v>55</v>
      </c>
      <c r="B23" s="43">
        <v>2019.8313333333331</v>
      </c>
      <c r="C23" s="44">
        <v>2912.6439999999998</v>
      </c>
      <c r="D23" s="44">
        <v>1154.1893333333333</v>
      </c>
    </row>
    <row r="24" spans="1:4">
      <c r="A24" s="36" t="s">
        <v>56</v>
      </c>
      <c r="B24" s="43">
        <v>60066.551999999989</v>
      </c>
      <c r="C24" s="44">
        <v>13348.122666666666</v>
      </c>
      <c r="D24" s="44">
        <v>40044.367999999995</v>
      </c>
    </row>
    <row r="25" spans="1:4">
      <c r="A25" s="36" t="s">
        <v>57</v>
      </c>
      <c r="B25" s="43">
        <v>107959.068</v>
      </c>
      <c r="C25" s="44">
        <v>23990.904000000002</v>
      </c>
      <c r="D25" s="44">
        <v>71972.712</v>
      </c>
    </row>
    <row r="26" spans="1:4">
      <c r="A26" s="36" t="s">
        <v>58</v>
      </c>
      <c r="B26" s="43">
        <v>1135.0720919999999</v>
      </c>
      <c r="C26" s="44">
        <v>252.23824266666665</v>
      </c>
      <c r="D26" s="44">
        <v>756.71472799999992</v>
      </c>
    </row>
    <row r="27" spans="1:4">
      <c r="A27" s="36" t="s">
        <v>60</v>
      </c>
      <c r="B27" s="43">
        <v>16720.871999999996</v>
      </c>
      <c r="C27" s="44">
        <v>5573.6239999999998</v>
      </c>
      <c r="D27" s="44">
        <v>11147.248</v>
      </c>
    </row>
    <row r="28" spans="1:4">
      <c r="A28" s="36" t="s">
        <v>61</v>
      </c>
      <c r="B28" s="43">
        <v>155361.12</v>
      </c>
      <c r="C28" s="44">
        <v>23897.421333333332</v>
      </c>
      <c r="D28" s="44">
        <v>103574.07999999999</v>
      </c>
    </row>
    <row r="29" spans="1:4">
      <c r="A29" s="36" t="s">
        <v>62</v>
      </c>
      <c r="B29" s="43">
        <v>155281.37599999999</v>
      </c>
      <c r="C29" s="44">
        <v>24017.541333333334</v>
      </c>
      <c r="D29" s="44">
        <v>103520.91733333333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2022-09-30T09:05:34Z</dcterms:created>
  <dcterms:modified xsi:type="dcterms:W3CDTF">2023-02-18T12:59:53Z</dcterms:modified>
  <cp:category/>
  <cp:contentStatus/>
</cp:coreProperties>
</file>